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is.sharepoint.com/sites/Secretariat/Administration centrale AFIS/Documents/1 - Adhesions/Formulaires/"/>
    </mc:Choice>
  </mc:AlternateContent>
  <xr:revisionPtr revIDLastSave="2011" documentId="8_{D70714A5-FA37-4F3D-AAD8-D0304527DE86}" xr6:coauthVersionLast="47" xr6:coauthVersionMax="47" xr10:uidLastSave="{214D52B4-12C9-4D27-B68C-6B9E474E6CEF}"/>
  <bookViews>
    <workbookView xWindow="-120" yWindow="-120" windowWidth="29040" windowHeight="15720" firstSheet="1" activeTab="1" xr2:uid="{EDC062C0-C725-4944-9448-9559C8F31258}"/>
  </bookViews>
  <sheets>
    <sheet name="Notice - A lire !" sheetId="5" r:id="rId1"/>
    <sheet name="Bulletin Adhésion Membre" sheetId="4" r:id="rId2"/>
    <sheet name="Adhérents" sheetId="1" r:id="rId3"/>
    <sheet name="Import Auto (Réservé à l'AFIS)" sheetId="3" state="hidden" r:id="rId4"/>
    <sheet name="Paramètres" sheetId="6" state="hidden" r:id="rId5"/>
    <sheet name="Liste" sheetId="2" state="hidden" r:id="rId6"/>
  </sheets>
  <definedNames>
    <definedName name="_xlnm.Print_Area" localSheetId="1">'Bulletin Adhésion Membre'!$A$1:$P$82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7" i="3" l="1"/>
  <c r="J417" i="3"/>
  <c r="K416" i="3"/>
  <c r="J416" i="3"/>
  <c r="K415" i="3"/>
  <c r="J415" i="3"/>
  <c r="K414" i="3"/>
  <c r="J414" i="3"/>
  <c r="K413" i="3"/>
  <c r="J413" i="3"/>
  <c r="K412" i="3"/>
  <c r="J412" i="3"/>
  <c r="K411" i="3"/>
  <c r="J411" i="3"/>
  <c r="K410" i="3"/>
  <c r="J410" i="3"/>
  <c r="K409" i="3"/>
  <c r="J409" i="3"/>
  <c r="K408" i="3"/>
  <c r="J408" i="3"/>
  <c r="K407" i="3"/>
  <c r="J407" i="3"/>
  <c r="K406" i="3"/>
  <c r="J406" i="3"/>
  <c r="K405" i="3"/>
  <c r="J405" i="3"/>
  <c r="K404" i="3"/>
  <c r="J404" i="3"/>
  <c r="K403" i="3"/>
  <c r="J403" i="3"/>
  <c r="K402" i="3"/>
  <c r="J402" i="3"/>
  <c r="K401" i="3"/>
  <c r="J401" i="3"/>
  <c r="K400" i="3"/>
  <c r="J400" i="3"/>
  <c r="K399" i="3"/>
  <c r="J399" i="3"/>
  <c r="K398" i="3"/>
  <c r="J398" i="3"/>
  <c r="K397" i="3"/>
  <c r="J397" i="3"/>
  <c r="K396" i="3"/>
  <c r="J396" i="3"/>
  <c r="K395" i="3"/>
  <c r="J395" i="3"/>
  <c r="K394" i="3"/>
  <c r="J394" i="3"/>
  <c r="K393" i="3"/>
  <c r="J393" i="3"/>
  <c r="K392" i="3"/>
  <c r="J392" i="3"/>
  <c r="K391" i="3"/>
  <c r="J391" i="3"/>
  <c r="K390" i="3"/>
  <c r="J390" i="3"/>
  <c r="K389" i="3"/>
  <c r="J389" i="3"/>
  <c r="K388" i="3"/>
  <c r="J388" i="3"/>
  <c r="K387" i="3"/>
  <c r="J387" i="3"/>
  <c r="K386" i="3"/>
  <c r="J386" i="3"/>
  <c r="K385" i="3"/>
  <c r="J385" i="3"/>
  <c r="K384" i="3"/>
  <c r="J384" i="3"/>
  <c r="K383" i="3"/>
  <c r="J383" i="3"/>
  <c r="K382" i="3"/>
  <c r="J382" i="3"/>
  <c r="K381" i="3"/>
  <c r="J381" i="3"/>
  <c r="K380" i="3"/>
  <c r="J380" i="3"/>
  <c r="K379" i="3"/>
  <c r="J379" i="3"/>
  <c r="K378" i="3"/>
  <c r="J378" i="3"/>
  <c r="K377" i="3"/>
  <c r="J377" i="3"/>
  <c r="K376" i="3"/>
  <c r="J376" i="3"/>
  <c r="K375" i="3"/>
  <c r="J375" i="3"/>
  <c r="K374" i="3"/>
  <c r="J374" i="3"/>
  <c r="K373" i="3"/>
  <c r="J373" i="3"/>
  <c r="K372" i="3"/>
  <c r="J372" i="3"/>
  <c r="K371" i="3"/>
  <c r="J371" i="3"/>
  <c r="K370" i="3"/>
  <c r="J370" i="3"/>
  <c r="K369" i="3"/>
  <c r="J369" i="3"/>
  <c r="K368" i="3"/>
  <c r="J368" i="3"/>
  <c r="K367" i="3"/>
  <c r="J367" i="3"/>
  <c r="K366" i="3"/>
  <c r="J366" i="3"/>
  <c r="K365" i="3"/>
  <c r="J365" i="3"/>
  <c r="K364" i="3"/>
  <c r="J364" i="3"/>
  <c r="K363" i="3"/>
  <c r="J363" i="3"/>
  <c r="K362" i="3"/>
  <c r="J362" i="3"/>
  <c r="K361" i="3"/>
  <c r="J361" i="3"/>
  <c r="K360" i="3"/>
  <c r="J360" i="3"/>
  <c r="K359" i="3"/>
  <c r="J359" i="3"/>
  <c r="K358" i="3"/>
  <c r="J358" i="3"/>
  <c r="K357" i="3"/>
  <c r="J357" i="3"/>
  <c r="K356" i="3"/>
  <c r="J356" i="3"/>
  <c r="K355" i="3"/>
  <c r="J355" i="3"/>
  <c r="K354" i="3"/>
  <c r="J354" i="3"/>
  <c r="K353" i="3"/>
  <c r="J353" i="3"/>
  <c r="K352" i="3"/>
  <c r="J352" i="3"/>
  <c r="K351" i="3"/>
  <c r="J351" i="3"/>
  <c r="K350" i="3"/>
  <c r="J350" i="3"/>
  <c r="K349" i="3"/>
  <c r="J349" i="3"/>
  <c r="K348" i="3"/>
  <c r="J348" i="3"/>
  <c r="K347" i="3"/>
  <c r="J347" i="3"/>
  <c r="K346" i="3"/>
  <c r="J346" i="3"/>
  <c r="K345" i="3"/>
  <c r="J345" i="3"/>
  <c r="K344" i="3"/>
  <c r="J344" i="3"/>
  <c r="K343" i="3"/>
  <c r="J343" i="3"/>
  <c r="K342" i="3"/>
  <c r="J342" i="3"/>
  <c r="K341" i="3"/>
  <c r="J341" i="3"/>
  <c r="K340" i="3"/>
  <c r="J340" i="3"/>
  <c r="K339" i="3"/>
  <c r="J339" i="3"/>
  <c r="K338" i="3"/>
  <c r="J338" i="3"/>
  <c r="K337" i="3"/>
  <c r="J337" i="3"/>
  <c r="K336" i="3"/>
  <c r="J336" i="3"/>
  <c r="K335" i="3"/>
  <c r="J335" i="3"/>
  <c r="K334" i="3"/>
  <c r="J334" i="3"/>
  <c r="K333" i="3"/>
  <c r="J333" i="3"/>
  <c r="K332" i="3"/>
  <c r="J332" i="3"/>
  <c r="K331" i="3"/>
  <c r="J331" i="3"/>
  <c r="K330" i="3"/>
  <c r="J330" i="3"/>
  <c r="K329" i="3"/>
  <c r="J329" i="3"/>
  <c r="K328" i="3"/>
  <c r="J328" i="3"/>
  <c r="K327" i="3"/>
  <c r="J327" i="3"/>
  <c r="K326" i="3"/>
  <c r="J326" i="3"/>
  <c r="K325" i="3"/>
  <c r="J325" i="3"/>
  <c r="K324" i="3"/>
  <c r="J324" i="3"/>
  <c r="K323" i="3"/>
  <c r="J323" i="3"/>
  <c r="K322" i="3"/>
  <c r="J322" i="3"/>
  <c r="K321" i="3"/>
  <c r="J321" i="3"/>
  <c r="K320" i="3"/>
  <c r="J320" i="3"/>
  <c r="K319" i="3"/>
  <c r="J319" i="3"/>
  <c r="K318" i="3"/>
  <c r="J318" i="3"/>
  <c r="K317" i="3"/>
  <c r="J317" i="3"/>
  <c r="K316" i="3"/>
  <c r="J316" i="3"/>
  <c r="K315" i="3"/>
  <c r="J315" i="3"/>
  <c r="K314" i="3"/>
  <c r="J314" i="3"/>
  <c r="K313" i="3"/>
  <c r="J313" i="3"/>
  <c r="K312" i="3"/>
  <c r="J312" i="3"/>
  <c r="K311" i="3"/>
  <c r="J311" i="3"/>
  <c r="K310" i="3"/>
  <c r="J310" i="3"/>
  <c r="K309" i="3"/>
  <c r="J309" i="3"/>
  <c r="K308" i="3"/>
  <c r="J308" i="3"/>
  <c r="K307" i="3"/>
  <c r="J307" i="3"/>
  <c r="K306" i="3"/>
  <c r="J306" i="3"/>
  <c r="K305" i="3"/>
  <c r="J305" i="3"/>
  <c r="K304" i="3"/>
  <c r="J304" i="3"/>
  <c r="K303" i="3"/>
  <c r="J303" i="3"/>
  <c r="K302" i="3"/>
  <c r="J302" i="3"/>
  <c r="K301" i="3"/>
  <c r="J301" i="3"/>
  <c r="K300" i="3"/>
  <c r="J300" i="3"/>
  <c r="K299" i="3"/>
  <c r="J299" i="3"/>
  <c r="K298" i="3"/>
  <c r="J298" i="3"/>
  <c r="K297" i="3"/>
  <c r="J297" i="3"/>
  <c r="K296" i="3"/>
  <c r="J296" i="3"/>
  <c r="K295" i="3"/>
  <c r="J295" i="3"/>
  <c r="K294" i="3"/>
  <c r="J294" i="3"/>
  <c r="K293" i="3"/>
  <c r="J293" i="3"/>
  <c r="K292" i="3"/>
  <c r="J292" i="3"/>
  <c r="K291" i="3"/>
  <c r="J291" i="3"/>
  <c r="K290" i="3"/>
  <c r="J290" i="3"/>
  <c r="K289" i="3"/>
  <c r="J289" i="3"/>
  <c r="K288" i="3"/>
  <c r="J288" i="3"/>
  <c r="K287" i="3"/>
  <c r="J287" i="3"/>
  <c r="K286" i="3"/>
  <c r="J286" i="3"/>
  <c r="K285" i="3"/>
  <c r="J285" i="3"/>
  <c r="K284" i="3"/>
  <c r="J284" i="3"/>
  <c r="K283" i="3"/>
  <c r="J283" i="3"/>
  <c r="K282" i="3"/>
  <c r="J282" i="3"/>
  <c r="K281" i="3"/>
  <c r="J281" i="3"/>
  <c r="K280" i="3"/>
  <c r="J280" i="3"/>
  <c r="K279" i="3"/>
  <c r="J279" i="3"/>
  <c r="K278" i="3"/>
  <c r="J278" i="3"/>
  <c r="K277" i="3"/>
  <c r="J277" i="3"/>
  <c r="K276" i="3"/>
  <c r="J276" i="3"/>
  <c r="K275" i="3"/>
  <c r="J275" i="3"/>
  <c r="K274" i="3"/>
  <c r="J274" i="3"/>
  <c r="K273" i="3"/>
  <c r="J273" i="3"/>
  <c r="K272" i="3"/>
  <c r="J272" i="3"/>
  <c r="K271" i="3"/>
  <c r="J271" i="3"/>
  <c r="K270" i="3"/>
  <c r="J270" i="3"/>
  <c r="K269" i="3"/>
  <c r="J269" i="3"/>
  <c r="K268" i="3"/>
  <c r="J268" i="3"/>
  <c r="K267" i="3"/>
  <c r="J267" i="3"/>
  <c r="K266" i="3"/>
  <c r="J266" i="3"/>
  <c r="K265" i="3"/>
  <c r="J265" i="3"/>
  <c r="K264" i="3"/>
  <c r="J264" i="3"/>
  <c r="K263" i="3"/>
  <c r="J263" i="3"/>
  <c r="K262" i="3"/>
  <c r="J262" i="3"/>
  <c r="K261" i="3"/>
  <c r="J261" i="3"/>
  <c r="K260" i="3"/>
  <c r="J260" i="3"/>
  <c r="K259" i="3"/>
  <c r="J259" i="3"/>
  <c r="K258" i="3"/>
  <c r="J258" i="3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K222" i="3"/>
  <c r="J222" i="3"/>
  <c r="K221" i="3"/>
  <c r="J221" i="3"/>
  <c r="K220" i="3"/>
  <c r="J220" i="3"/>
  <c r="K219" i="3"/>
  <c r="J219" i="3"/>
  <c r="K218" i="3"/>
  <c r="J218" i="3"/>
  <c r="K217" i="3"/>
  <c r="J217" i="3"/>
  <c r="K216" i="3"/>
  <c r="J216" i="3"/>
  <c r="K215" i="3"/>
  <c r="J215" i="3"/>
  <c r="K214" i="3"/>
  <c r="J214" i="3"/>
  <c r="K213" i="3"/>
  <c r="J213" i="3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K191" i="3"/>
  <c r="J191" i="3"/>
  <c r="K190" i="3"/>
  <c r="J190" i="3"/>
  <c r="K189" i="3"/>
  <c r="J189" i="3"/>
  <c r="K188" i="3"/>
  <c r="J188" i="3"/>
  <c r="K187" i="3"/>
  <c r="J187" i="3"/>
  <c r="K186" i="3"/>
  <c r="J186" i="3"/>
  <c r="K185" i="3"/>
  <c r="J185" i="3"/>
  <c r="K184" i="3"/>
  <c r="J184" i="3"/>
  <c r="K183" i="3"/>
  <c r="J183" i="3"/>
  <c r="K182" i="3"/>
  <c r="J182" i="3"/>
  <c r="K181" i="3"/>
  <c r="J181" i="3"/>
  <c r="K180" i="3"/>
  <c r="J180" i="3"/>
  <c r="K179" i="3"/>
  <c r="J179" i="3"/>
  <c r="K178" i="3"/>
  <c r="J178" i="3"/>
  <c r="K177" i="3"/>
  <c r="J177" i="3"/>
  <c r="K176" i="3"/>
  <c r="J176" i="3"/>
  <c r="K175" i="3"/>
  <c r="J175" i="3"/>
  <c r="K174" i="3"/>
  <c r="J174" i="3"/>
  <c r="K173" i="3"/>
  <c r="J173" i="3"/>
  <c r="K172" i="3"/>
  <c r="J172" i="3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42" i="3"/>
  <c r="J142" i="3"/>
  <c r="K141" i="3"/>
  <c r="J141" i="3"/>
  <c r="K140" i="3"/>
  <c r="J140" i="3"/>
  <c r="K139" i="3"/>
  <c r="J139" i="3"/>
  <c r="K138" i="3"/>
  <c r="J138" i="3"/>
  <c r="K137" i="3"/>
  <c r="J137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J9" i="3"/>
  <c r="K8" i="3"/>
  <c r="J8" i="3"/>
  <c r="K7" i="3"/>
  <c r="J7" i="3"/>
  <c r="K6" i="3"/>
  <c r="J6" i="3"/>
  <c r="K5" i="3"/>
  <c r="J5" i="3"/>
  <c r="K4" i="3"/>
  <c r="J4" i="3"/>
  <c r="K3" i="3"/>
  <c r="J3" i="3"/>
  <c r="K2" i="3"/>
  <c r="J2" i="3"/>
  <c r="D17" i="6"/>
  <c r="C18" i="6"/>
  <c r="C17" i="6"/>
  <c r="U417" i="3"/>
  <c r="U416" i="3"/>
  <c r="U415" i="3"/>
  <c r="U414" i="3"/>
  <c r="U413" i="3"/>
  <c r="U412" i="3"/>
  <c r="U411" i="3"/>
  <c r="U410" i="3"/>
  <c r="U409" i="3"/>
  <c r="U408" i="3"/>
  <c r="U407" i="3"/>
  <c r="U406" i="3"/>
  <c r="U405" i="3"/>
  <c r="U404" i="3"/>
  <c r="U403" i="3"/>
  <c r="U402" i="3"/>
  <c r="U401" i="3"/>
  <c r="U400" i="3"/>
  <c r="U399" i="3"/>
  <c r="U398" i="3"/>
  <c r="U397" i="3"/>
  <c r="U396" i="3"/>
  <c r="U395" i="3"/>
  <c r="U394" i="3"/>
  <c r="U393" i="3"/>
  <c r="U392" i="3"/>
  <c r="U391" i="3"/>
  <c r="U390" i="3"/>
  <c r="U389" i="3"/>
  <c r="U388" i="3"/>
  <c r="U387" i="3"/>
  <c r="U386" i="3"/>
  <c r="U385" i="3"/>
  <c r="U384" i="3"/>
  <c r="U383" i="3"/>
  <c r="U382" i="3"/>
  <c r="U381" i="3"/>
  <c r="U380" i="3"/>
  <c r="U379" i="3"/>
  <c r="U378" i="3"/>
  <c r="U377" i="3"/>
  <c r="U376" i="3"/>
  <c r="U375" i="3"/>
  <c r="U374" i="3"/>
  <c r="U373" i="3"/>
  <c r="U372" i="3"/>
  <c r="U371" i="3"/>
  <c r="U370" i="3"/>
  <c r="U369" i="3"/>
  <c r="U368" i="3"/>
  <c r="U367" i="3"/>
  <c r="U366" i="3"/>
  <c r="U365" i="3"/>
  <c r="U364" i="3"/>
  <c r="U363" i="3"/>
  <c r="U362" i="3"/>
  <c r="U361" i="3"/>
  <c r="U360" i="3"/>
  <c r="U359" i="3"/>
  <c r="U358" i="3"/>
  <c r="U357" i="3"/>
  <c r="U356" i="3"/>
  <c r="U355" i="3"/>
  <c r="U354" i="3"/>
  <c r="U353" i="3"/>
  <c r="U352" i="3"/>
  <c r="U351" i="3"/>
  <c r="U350" i="3"/>
  <c r="U349" i="3"/>
  <c r="U348" i="3"/>
  <c r="U347" i="3"/>
  <c r="U346" i="3"/>
  <c r="U345" i="3"/>
  <c r="U344" i="3"/>
  <c r="U343" i="3"/>
  <c r="U342" i="3"/>
  <c r="U341" i="3"/>
  <c r="U340" i="3"/>
  <c r="U339" i="3"/>
  <c r="U338" i="3"/>
  <c r="U337" i="3"/>
  <c r="U336" i="3"/>
  <c r="U335" i="3"/>
  <c r="U334" i="3"/>
  <c r="U333" i="3"/>
  <c r="U332" i="3"/>
  <c r="U331" i="3"/>
  <c r="U330" i="3"/>
  <c r="U329" i="3"/>
  <c r="U328" i="3"/>
  <c r="U327" i="3"/>
  <c r="U326" i="3"/>
  <c r="U325" i="3"/>
  <c r="U324" i="3"/>
  <c r="U323" i="3"/>
  <c r="U322" i="3"/>
  <c r="U321" i="3"/>
  <c r="U320" i="3"/>
  <c r="U319" i="3"/>
  <c r="U318" i="3"/>
  <c r="U317" i="3"/>
  <c r="U316" i="3"/>
  <c r="U315" i="3"/>
  <c r="U314" i="3"/>
  <c r="U313" i="3"/>
  <c r="U312" i="3"/>
  <c r="U311" i="3"/>
  <c r="U310" i="3"/>
  <c r="U309" i="3"/>
  <c r="U308" i="3"/>
  <c r="U307" i="3"/>
  <c r="U306" i="3"/>
  <c r="U305" i="3"/>
  <c r="U304" i="3"/>
  <c r="U303" i="3"/>
  <c r="U302" i="3"/>
  <c r="U301" i="3"/>
  <c r="U300" i="3"/>
  <c r="U299" i="3"/>
  <c r="U298" i="3"/>
  <c r="U297" i="3"/>
  <c r="U296" i="3"/>
  <c r="U295" i="3"/>
  <c r="U294" i="3"/>
  <c r="U293" i="3"/>
  <c r="U292" i="3"/>
  <c r="U291" i="3"/>
  <c r="U290" i="3"/>
  <c r="U289" i="3"/>
  <c r="U288" i="3"/>
  <c r="U287" i="3"/>
  <c r="U286" i="3"/>
  <c r="U285" i="3"/>
  <c r="U284" i="3"/>
  <c r="U283" i="3"/>
  <c r="U282" i="3"/>
  <c r="U281" i="3"/>
  <c r="U280" i="3"/>
  <c r="U279" i="3"/>
  <c r="U278" i="3"/>
  <c r="U277" i="3"/>
  <c r="U276" i="3"/>
  <c r="U275" i="3"/>
  <c r="U274" i="3"/>
  <c r="U273" i="3"/>
  <c r="U272" i="3"/>
  <c r="U271" i="3"/>
  <c r="U270" i="3"/>
  <c r="U269" i="3"/>
  <c r="U268" i="3"/>
  <c r="U267" i="3"/>
  <c r="U266" i="3"/>
  <c r="U265" i="3"/>
  <c r="U264" i="3"/>
  <c r="U263" i="3"/>
  <c r="U262" i="3"/>
  <c r="U261" i="3"/>
  <c r="U260" i="3"/>
  <c r="U259" i="3"/>
  <c r="U258" i="3"/>
  <c r="U257" i="3"/>
  <c r="U256" i="3"/>
  <c r="U255" i="3"/>
  <c r="U254" i="3"/>
  <c r="U253" i="3"/>
  <c r="U252" i="3"/>
  <c r="U251" i="3"/>
  <c r="U250" i="3"/>
  <c r="U249" i="3"/>
  <c r="U248" i="3"/>
  <c r="U247" i="3"/>
  <c r="U246" i="3"/>
  <c r="U245" i="3"/>
  <c r="U244" i="3"/>
  <c r="U243" i="3"/>
  <c r="U242" i="3"/>
  <c r="U241" i="3"/>
  <c r="U240" i="3"/>
  <c r="U239" i="3"/>
  <c r="U238" i="3"/>
  <c r="U237" i="3"/>
  <c r="U236" i="3"/>
  <c r="U235" i="3"/>
  <c r="U234" i="3"/>
  <c r="U233" i="3"/>
  <c r="U232" i="3"/>
  <c r="U231" i="3"/>
  <c r="U230" i="3"/>
  <c r="U229" i="3"/>
  <c r="U228" i="3"/>
  <c r="U227" i="3"/>
  <c r="U226" i="3"/>
  <c r="U225" i="3"/>
  <c r="U224" i="3"/>
  <c r="U223" i="3"/>
  <c r="U222" i="3"/>
  <c r="U221" i="3"/>
  <c r="U220" i="3"/>
  <c r="U219" i="3"/>
  <c r="U218" i="3"/>
  <c r="U217" i="3"/>
  <c r="U216" i="3"/>
  <c r="U215" i="3"/>
  <c r="U214" i="3"/>
  <c r="U213" i="3"/>
  <c r="U212" i="3"/>
  <c r="U211" i="3"/>
  <c r="U210" i="3"/>
  <c r="U209" i="3"/>
  <c r="U208" i="3"/>
  <c r="U207" i="3"/>
  <c r="U206" i="3"/>
  <c r="U205" i="3"/>
  <c r="U204" i="3"/>
  <c r="U203" i="3"/>
  <c r="U202" i="3"/>
  <c r="U201" i="3"/>
  <c r="U200" i="3"/>
  <c r="U199" i="3"/>
  <c r="U198" i="3"/>
  <c r="U197" i="3"/>
  <c r="U196" i="3"/>
  <c r="U195" i="3"/>
  <c r="U194" i="3"/>
  <c r="U193" i="3"/>
  <c r="U192" i="3"/>
  <c r="U191" i="3"/>
  <c r="U190" i="3"/>
  <c r="U189" i="3"/>
  <c r="U188" i="3"/>
  <c r="U187" i="3"/>
  <c r="U186" i="3"/>
  <c r="U185" i="3"/>
  <c r="U184" i="3"/>
  <c r="U183" i="3"/>
  <c r="U182" i="3"/>
  <c r="U181" i="3"/>
  <c r="U180" i="3"/>
  <c r="U179" i="3"/>
  <c r="U178" i="3"/>
  <c r="U177" i="3"/>
  <c r="U176" i="3"/>
  <c r="U175" i="3"/>
  <c r="U174" i="3"/>
  <c r="U173" i="3"/>
  <c r="U172" i="3"/>
  <c r="U171" i="3"/>
  <c r="U170" i="3"/>
  <c r="U169" i="3"/>
  <c r="U168" i="3"/>
  <c r="U167" i="3"/>
  <c r="U166" i="3"/>
  <c r="U165" i="3"/>
  <c r="U164" i="3"/>
  <c r="U163" i="3"/>
  <c r="U162" i="3"/>
  <c r="U161" i="3"/>
  <c r="U160" i="3"/>
  <c r="U159" i="3"/>
  <c r="U158" i="3"/>
  <c r="U157" i="3"/>
  <c r="U156" i="3"/>
  <c r="U155" i="3"/>
  <c r="U154" i="3"/>
  <c r="U153" i="3"/>
  <c r="U152" i="3"/>
  <c r="U151" i="3"/>
  <c r="U150" i="3"/>
  <c r="U149" i="3"/>
  <c r="U148" i="3"/>
  <c r="U147" i="3"/>
  <c r="U146" i="3"/>
  <c r="U145" i="3"/>
  <c r="U144" i="3"/>
  <c r="U143" i="3"/>
  <c r="U142" i="3"/>
  <c r="U141" i="3"/>
  <c r="U140" i="3"/>
  <c r="U139" i="3"/>
  <c r="U138" i="3"/>
  <c r="U137" i="3"/>
  <c r="U136" i="3"/>
  <c r="U135" i="3"/>
  <c r="U134" i="3"/>
  <c r="U133" i="3"/>
  <c r="U132" i="3"/>
  <c r="U131" i="3"/>
  <c r="U130" i="3"/>
  <c r="U129" i="3"/>
  <c r="U128" i="3"/>
  <c r="U127" i="3"/>
  <c r="U126" i="3"/>
  <c r="U125" i="3"/>
  <c r="U124" i="3"/>
  <c r="U123" i="3"/>
  <c r="U122" i="3"/>
  <c r="U121" i="3"/>
  <c r="U120" i="3"/>
  <c r="U119" i="3"/>
  <c r="U118" i="3"/>
  <c r="U117" i="3"/>
  <c r="U116" i="3"/>
  <c r="U115" i="3"/>
  <c r="U114" i="3"/>
  <c r="U113" i="3"/>
  <c r="U112" i="3"/>
  <c r="U111" i="3"/>
  <c r="U110" i="3"/>
  <c r="U109" i="3"/>
  <c r="U108" i="3"/>
  <c r="U107" i="3"/>
  <c r="U106" i="3"/>
  <c r="U105" i="3"/>
  <c r="U104" i="3"/>
  <c r="U103" i="3"/>
  <c r="U102" i="3"/>
  <c r="U101" i="3"/>
  <c r="U100" i="3"/>
  <c r="U99" i="3"/>
  <c r="U98" i="3"/>
  <c r="U97" i="3"/>
  <c r="U96" i="3"/>
  <c r="U95" i="3"/>
  <c r="U94" i="3"/>
  <c r="U93" i="3"/>
  <c r="U92" i="3"/>
  <c r="U91" i="3"/>
  <c r="U90" i="3"/>
  <c r="U89" i="3"/>
  <c r="U88" i="3"/>
  <c r="U87" i="3"/>
  <c r="U86" i="3"/>
  <c r="U85" i="3"/>
  <c r="U84" i="3"/>
  <c r="U83" i="3"/>
  <c r="U82" i="3"/>
  <c r="U81" i="3"/>
  <c r="U80" i="3"/>
  <c r="U79" i="3"/>
  <c r="U78" i="3"/>
  <c r="U77" i="3"/>
  <c r="U76" i="3"/>
  <c r="U75" i="3"/>
  <c r="U74" i="3"/>
  <c r="U73" i="3"/>
  <c r="U72" i="3"/>
  <c r="U71" i="3"/>
  <c r="U70" i="3"/>
  <c r="U69" i="3"/>
  <c r="U68" i="3"/>
  <c r="U67" i="3"/>
  <c r="U66" i="3"/>
  <c r="U65" i="3"/>
  <c r="U64" i="3"/>
  <c r="U63" i="3"/>
  <c r="U62" i="3"/>
  <c r="U61" i="3"/>
  <c r="U60" i="3"/>
  <c r="U59" i="3"/>
  <c r="U58" i="3"/>
  <c r="U57" i="3"/>
  <c r="U56" i="3"/>
  <c r="U55" i="3"/>
  <c r="U54" i="3"/>
  <c r="U53" i="3"/>
  <c r="U5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  <c r="U7" i="3"/>
  <c r="U6" i="3"/>
  <c r="U5" i="3"/>
  <c r="U4" i="3"/>
  <c r="U3" i="3"/>
  <c r="K46" i="4"/>
  <c r="L46" i="4"/>
  <c r="L45" i="4"/>
  <c r="L44" i="4"/>
  <c r="Q417" i="3"/>
  <c r="Q416" i="3"/>
  <c r="Q415" i="3"/>
  <c r="Q414" i="3"/>
  <c r="Q413" i="3"/>
  <c r="Q412" i="3"/>
  <c r="Q411" i="3"/>
  <c r="Q410" i="3"/>
  <c r="Q409" i="3"/>
  <c r="Q408" i="3"/>
  <c r="Q407" i="3"/>
  <c r="Q406" i="3"/>
  <c r="Q405" i="3"/>
  <c r="Q404" i="3"/>
  <c r="Q403" i="3"/>
  <c r="Q402" i="3"/>
  <c r="Q401" i="3"/>
  <c r="Q400" i="3"/>
  <c r="Q399" i="3"/>
  <c r="Q398" i="3"/>
  <c r="Q397" i="3"/>
  <c r="Q396" i="3"/>
  <c r="Q395" i="3"/>
  <c r="Q394" i="3"/>
  <c r="Q393" i="3"/>
  <c r="Q392" i="3"/>
  <c r="Q391" i="3"/>
  <c r="Q390" i="3"/>
  <c r="Q389" i="3"/>
  <c r="Q388" i="3"/>
  <c r="Q387" i="3"/>
  <c r="Q386" i="3"/>
  <c r="Q385" i="3"/>
  <c r="Q384" i="3"/>
  <c r="Q383" i="3"/>
  <c r="Q382" i="3"/>
  <c r="Q381" i="3"/>
  <c r="Q380" i="3"/>
  <c r="Q379" i="3"/>
  <c r="Q378" i="3"/>
  <c r="Q377" i="3"/>
  <c r="Q376" i="3"/>
  <c r="Q375" i="3"/>
  <c r="Q374" i="3"/>
  <c r="Q373" i="3"/>
  <c r="Q372" i="3"/>
  <c r="Q371" i="3"/>
  <c r="Q370" i="3"/>
  <c r="Q369" i="3"/>
  <c r="Q368" i="3"/>
  <c r="Q367" i="3"/>
  <c r="Q366" i="3"/>
  <c r="Q365" i="3"/>
  <c r="Q364" i="3"/>
  <c r="Q363" i="3"/>
  <c r="Q362" i="3"/>
  <c r="Q361" i="3"/>
  <c r="Q360" i="3"/>
  <c r="Q359" i="3"/>
  <c r="Q358" i="3"/>
  <c r="Q357" i="3"/>
  <c r="Q356" i="3"/>
  <c r="Q355" i="3"/>
  <c r="Q354" i="3"/>
  <c r="Q353" i="3"/>
  <c r="Q352" i="3"/>
  <c r="Q351" i="3"/>
  <c r="Q350" i="3"/>
  <c r="Q349" i="3"/>
  <c r="Q348" i="3"/>
  <c r="Q347" i="3"/>
  <c r="Q346" i="3"/>
  <c r="Q345" i="3"/>
  <c r="Q344" i="3"/>
  <c r="Q343" i="3"/>
  <c r="Q342" i="3"/>
  <c r="Q341" i="3"/>
  <c r="Q340" i="3"/>
  <c r="Q339" i="3"/>
  <c r="Q338" i="3"/>
  <c r="Q337" i="3"/>
  <c r="Q336" i="3"/>
  <c r="Q335" i="3"/>
  <c r="Q334" i="3"/>
  <c r="Q333" i="3"/>
  <c r="Q332" i="3"/>
  <c r="Q331" i="3"/>
  <c r="Q330" i="3"/>
  <c r="Q329" i="3"/>
  <c r="Q328" i="3"/>
  <c r="Q327" i="3"/>
  <c r="Q326" i="3"/>
  <c r="Q325" i="3"/>
  <c r="Q324" i="3"/>
  <c r="Q323" i="3"/>
  <c r="Q322" i="3"/>
  <c r="Q321" i="3"/>
  <c r="Q320" i="3"/>
  <c r="Q319" i="3"/>
  <c r="Q318" i="3"/>
  <c r="Q317" i="3"/>
  <c r="Q316" i="3"/>
  <c r="Q315" i="3"/>
  <c r="Q314" i="3"/>
  <c r="Q313" i="3"/>
  <c r="Q312" i="3"/>
  <c r="Q311" i="3"/>
  <c r="Q310" i="3"/>
  <c r="Q309" i="3"/>
  <c r="Q308" i="3"/>
  <c r="Q307" i="3"/>
  <c r="Q306" i="3"/>
  <c r="Q305" i="3"/>
  <c r="Q304" i="3"/>
  <c r="Q303" i="3"/>
  <c r="Q302" i="3"/>
  <c r="Q301" i="3"/>
  <c r="Q300" i="3"/>
  <c r="Q299" i="3"/>
  <c r="Q298" i="3"/>
  <c r="Q297" i="3"/>
  <c r="Q296" i="3"/>
  <c r="Q295" i="3"/>
  <c r="Q294" i="3"/>
  <c r="Q293" i="3"/>
  <c r="Q292" i="3"/>
  <c r="Q291" i="3"/>
  <c r="Q290" i="3"/>
  <c r="Q289" i="3"/>
  <c r="Q288" i="3"/>
  <c r="Q287" i="3"/>
  <c r="Q286" i="3"/>
  <c r="Q285" i="3"/>
  <c r="Q284" i="3"/>
  <c r="Q283" i="3"/>
  <c r="Q282" i="3"/>
  <c r="Q281" i="3"/>
  <c r="Q280" i="3"/>
  <c r="Q279" i="3"/>
  <c r="Q278" i="3"/>
  <c r="Q277" i="3"/>
  <c r="Q276" i="3"/>
  <c r="Q275" i="3"/>
  <c r="Q274" i="3"/>
  <c r="Q273" i="3"/>
  <c r="Q272" i="3"/>
  <c r="Q271" i="3"/>
  <c r="Q270" i="3"/>
  <c r="Q269" i="3"/>
  <c r="Q268" i="3"/>
  <c r="Q267" i="3"/>
  <c r="Q266" i="3"/>
  <c r="Q265" i="3"/>
  <c r="Q264" i="3"/>
  <c r="Q263" i="3"/>
  <c r="Q262" i="3"/>
  <c r="Q261" i="3"/>
  <c r="Q260" i="3"/>
  <c r="Q259" i="3"/>
  <c r="Q258" i="3"/>
  <c r="Q257" i="3"/>
  <c r="Q256" i="3"/>
  <c r="Q255" i="3"/>
  <c r="Q254" i="3"/>
  <c r="Q253" i="3"/>
  <c r="Q252" i="3"/>
  <c r="Q251" i="3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Q2" i="3"/>
  <c r="C3" i="3"/>
  <c r="C2" i="3"/>
  <c r="U2" i="3"/>
  <c r="T417" i="3"/>
  <c r="P417" i="3"/>
  <c r="O417" i="3"/>
  <c r="M417" i="3"/>
  <c r="L417" i="3"/>
  <c r="I417" i="3"/>
  <c r="F417" i="3"/>
  <c r="D417" i="3"/>
  <c r="C417" i="3"/>
  <c r="B417" i="3"/>
  <c r="A417" i="3"/>
  <c r="T416" i="3"/>
  <c r="P416" i="3"/>
  <c r="O416" i="3"/>
  <c r="M416" i="3"/>
  <c r="L416" i="3"/>
  <c r="I416" i="3"/>
  <c r="F416" i="3"/>
  <c r="D416" i="3"/>
  <c r="C416" i="3"/>
  <c r="B416" i="3"/>
  <c r="A416" i="3"/>
  <c r="T415" i="3"/>
  <c r="P415" i="3"/>
  <c r="O415" i="3"/>
  <c r="M415" i="3"/>
  <c r="L415" i="3"/>
  <c r="I415" i="3"/>
  <c r="F415" i="3"/>
  <c r="D415" i="3"/>
  <c r="C415" i="3"/>
  <c r="B415" i="3"/>
  <c r="A415" i="3"/>
  <c r="T414" i="3"/>
  <c r="P414" i="3"/>
  <c r="O414" i="3"/>
  <c r="M414" i="3"/>
  <c r="L414" i="3"/>
  <c r="I414" i="3"/>
  <c r="F414" i="3"/>
  <c r="D414" i="3"/>
  <c r="C414" i="3"/>
  <c r="B414" i="3"/>
  <c r="A414" i="3"/>
  <c r="T413" i="3"/>
  <c r="P413" i="3"/>
  <c r="O413" i="3"/>
  <c r="M413" i="3"/>
  <c r="L413" i="3"/>
  <c r="I413" i="3"/>
  <c r="F413" i="3"/>
  <c r="D413" i="3"/>
  <c r="C413" i="3"/>
  <c r="B413" i="3"/>
  <c r="A413" i="3"/>
  <c r="T412" i="3"/>
  <c r="P412" i="3"/>
  <c r="O412" i="3"/>
  <c r="M412" i="3"/>
  <c r="L412" i="3"/>
  <c r="I412" i="3"/>
  <c r="F412" i="3"/>
  <c r="D412" i="3"/>
  <c r="C412" i="3"/>
  <c r="B412" i="3"/>
  <c r="A412" i="3"/>
  <c r="T411" i="3"/>
  <c r="P411" i="3"/>
  <c r="O411" i="3"/>
  <c r="M411" i="3"/>
  <c r="L411" i="3"/>
  <c r="I411" i="3"/>
  <c r="F411" i="3"/>
  <c r="D411" i="3"/>
  <c r="C411" i="3"/>
  <c r="B411" i="3"/>
  <c r="A411" i="3"/>
  <c r="T410" i="3"/>
  <c r="P410" i="3"/>
  <c r="O410" i="3"/>
  <c r="M410" i="3"/>
  <c r="L410" i="3"/>
  <c r="I410" i="3"/>
  <c r="F410" i="3"/>
  <c r="D410" i="3"/>
  <c r="C410" i="3"/>
  <c r="B410" i="3"/>
  <c r="A410" i="3"/>
  <c r="T409" i="3"/>
  <c r="P409" i="3"/>
  <c r="O409" i="3"/>
  <c r="M409" i="3"/>
  <c r="L409" i="3"/>
  <c r="I409" i="3"/>
  <c r="F409" i="3"/>
  <c r="D409" i="3"/>
  <c r="C409" i="3"/>
  <c r="B409" i="3"/>
  <c r="A409" i="3"/>
  <c r="T408" i="3"/>
  <c r="P408" i="3"/>
  <c r="O408" i="3"/>
  <c r="M408" i="3"/>
  <c r="L408" i="3"/>
  <c r="I408" i="3"/>
  <c r="F408" i="3"/>
  <c r="D408" i="3"/>
  <c r="C408" i="3"/>
  <c r="B408" i="3"/>
  <c r="A408" i="3"/>
  <c r="T407" i="3"/>
  <c r="P407" i="3"/>
  <c r="O407" i="3"/>
  <c r="M407" i="3"/>
  <c r="L407" i="3"/>
  <c r="I407" i="3"/>
  <c r="F407" i="3"/>
  <c r="D407" i="3"/>
  <c r="C407" i="3"/>
  <c r="B407" i="3"/>
  <c r="A407" i="3"/>
  <c r="T406" i="3"/>
  <c r="P406" i="3"/>
  <c r="O406" i="3"/>
  <c r="M406" i="3"/>
  <c r="L406" i="3"/>
  <c r="I406" i="3"/>
  <c r="F406" i="3"/>
  <c r="D406" i="3"/>
  <c r="C406" i="3"/>
  <c r="B406" i="3"/>
  <c r="A406" i="3"/>
  <c r="T405" i="3"/>
  <c r="P405" i="3"/>
  <c r="O405" i="3"/>
  <c r="M405" i="3"/>
  <c r="L405" i="3"/>
  <c r="I405" i="3"/>
  <c r="F405" i="3"/>
  <c r="D405" i="3"/>
  <c r="C405" i="3"/>
  <c r="B405" i="3"/>
  <c r="A405" i="3"/>
  <c r="T404" i="3"/>
  <c r="P404" i="3"/>
  <c r="O404" i="3"/>
  <c r="M404" i="3"/>
  <c r="L404" i="3"/>
  <c r="I404" i="3"/>
  <c r="F404" i="3"/>
  <c r="D404" i="3"/>
  <c r="C404" i="3"/>
  <c r="B404" i="3"/>
  <c r="A404" i="3"/>
  <c r="T403" i="3"/>
  <c r="P403" i="3"/>
  <c r="O403" i="3"/>
  <c r="M403" i="3"/>
  <c r="L403" i="3"/>
  <c r="I403" i="3"/>
  <c r="F403" i="3"/>
  <c r="D403" i="3"/>
  <c r="C403" i="3"/>
  <c r="B403" i="3"/>
  <c r="A403" i="3"/>
  <c r="T402" i="3"/>
  <c r="P402" i="3"/>
  <c r="O402" i="3"/>
  <c r="M402" i="3"/>
  <c r="L402" i="3"/>
  <c r="I402" i="3"/>
  <c r="F402" i="3"/>
  <c r="D402" i="3"/>
  <c r="C402" i="3"/>
  <c r="B402" i="3"/>
  <c r="A402" i="3"/>
  <c r="T401" i="3"/>
  <c r="P401" i="3"/>
  <c r="O401" i="3"/>
  <c r="M401" i="3"/>
  <c r="L401" i="3"/>
  <c r="I401" i="3"/>
  <c r="F401" i="3"/>
  <c r="D401" i="3"/>
  <c r="C401" i="3"/>
  <c r="B401" i="3"/>
  <c r="A401" i="3"/>
  <c r="T400" i="3"/>
  <c r="P400" i="3"/>
  <c r="O400" i="3"/>
  <c r="M400" i="3"/>
  <c r="L400" i="3"/>
  <c r="I400" i="3"/>
  <c r="F400" i="3"/>
  <c r="D400" i="3"/>
  <c r="C400" i="3"/>
  <c r="B400" i="3"/>
  <c r="A400" i="3"/>
  <c r="T399" i="3"/>
  <c r="P399" i="3"/>
  <c r="O399" i="3"/>
  <c r="M399" i="3"/>
  <c r="L399" i="3"/>
  <c r="I399" i="3"/>
  <c r="F399" i="3"/>
  <c r="D399" i="3"/>
  <c r="C399" i="3"/>
  <c r="B399" i="3"/>
  <c r="A399" i="3"/>
  <c r="T398" i="3"/>
  <c r="P398" i="3"/>
  <c r="O398" i="3"/>
  <c r="M398" i="3"/>
  <c r="L398" i="3"/>
  <c r="I398" i="3"/>
  <c r="F398" i="3"/>
  <c r="D398" i="3"/>
  <c r="C398" i="3"/>
  <c r="B398" i="3"/>
  <c r="A398" i="3"/>
  <c r="T397" i="3"/>
  <c r="P397" i="3"/>
  <c r="O397" i="3"/>
  <c r="M397" i="3"/>
  <c r="L397" i="3"/>
  <c r="I397" i="3"/>
  <c r="F397" i="3"/>
  <c r="D397" i="3"/>
  <c r="C397" i="3"/>
  <c r="B397" i="3"/>
  <c r="A397" i="3"/>
  <c r="T396" i="3"/>
  <c r="P396" i="3"/>
  <c r="O396" i="3"/>
  <c r="M396" i="3"/>
  <c r="L396" i="3"/>
  <c r="I396" i="3"/>
  <c r="F396" i="3"/>
  <c r="D396" i="3"/>
  <c r="C396" i="3"/>
  <c r="B396" i="3"/>
  <c r="A396" i="3"/>
  <c r="T395" i="3"/>
  <c r="P395" i="3"/>
  <c r="O395" i="3"/>
  <c r="M395" i="3"/>
  <c r="L395" i="3"/>
  <c r="I395" i="3"/>
  <c r="F395" i="3"/>
  <c r="D395" i="3"/>
  <c r="C395" i="3"/>
  <c r="B395" i="3"/>
  <c r="A395" i="3"/>
  <c r="T394" i="3"/>
  <c r="P394" i="3"/>
  <c r="O394" i="3"/>
  <c r="M394" i="3"/>
  <c r="L394" i="3"/>
  <c r="I394" i="3"/>
  <c r="F394" i="3"/>
  <c r="D394" i="3"/>
  <c r="C394" i="3"/>
  <c r="B394" i="3"/>
  <c r="A394" i="3"/>
  <c r="T393" i="3"/>
  <c r="P393" i="3"/>
  <c r="O393" i="3"/>
  <c r="M393" i="3"/>
  <c r="L393" i="3"/>
  <c r="I393" i="3"/>
  <c r="F393" i="3"/>
  <c r="D393" i="3"/>
  <c r="C393" i="3"/>
  <c r="B393" i="3"/>
  <c r="A393" i="3"/>
  <c r="T392" i="3"/>
  <c r="P392" i="3"/>
  <c r="O392" i="3"/>
  <c r="M392" i="3"/>
  <c r="L392" i="3"/>
  <c r="I392" i="3"/>
  <c r="F392" i="3"/>
  <c r="D392" i="3"/>
  <c r="C392" i="3"/>
  <c r="B392" i="3"/>
  <c r="A392" i="3"/>
  <c r="T391" i="3"/>
  <c r="P391" i="3"/>
  <c r="O391" i="3"/>
  <c r="M391" i="3"/>
  <c r="L391" i="3"/>
  <c r="I391" i="3"/>
  <c r="F391" i="3"/>
  <c r="D391" i="3"/>
  <c r="C391" i="3"/>
  <c r="B391" i="3"/>
  <c r="A391" i="3"/>
  <c r="T390" i="3"/>
  <c r="P390" i="3"/>
  <c r="O390" i="3"/>
  <c r="M390" i="3"/>
  <c r="L390" i="3"/>
  <c r="I390" i="3"/>
  <c r="F390" i="3"/>
  <c r="D390" i="3"/>
  <c r="C390" i="3"/>
  <c r="B390" i="3"/>
  <c r="A390" i="3"/>
  <c r="T389" i="3"/>
  <c r="P389" i="3"/>
  <c r="O389" i="3"/>
  <c r="M389" i="3"/>
  <c r="L389" i="3"/>
  <c r="I389" i="3"/>
  <c r="F389" i="3"/>
  <c r="D389" i="3"/>
  <c r="C389" i="3"/>
  <c r="B389" i="3"/>
  <c r="A389" i="3"/>
  <c r="T388" i="3"/>
  <c r="P388" i="3"/>
  <c r="O388" i="3"/>
  <c r="M388" i="3"/>
  <c r="L388" i="3"/>
  <c r="I388" i="3"/>
  <c r="F388" i="3"/>
  <c r="D388" i="3"/>
  <c r="C388" i="3"/>
  <c r="B388" i="3"/>
  <c r="A388" i="3"/>
  <c r="T387" i="3"/>
  <c r="P387" i="3"/>
  <c r="O387" i="3"/>
  <c r="M387" i="3"/>
  <c r="L387" i="3"/>
  <c r="I387" i="3"/>
  <c r="F387" i="3"/>
  <c r="D387" i="3"/>
  <c r="C387" i="3"/>
  <c r="B387" i="3"/>
  <c r="A387" i="3"/>
  <c r="T386" i="3"/>
  <c r="P386" i="3"/>
  <c r="O386" i="3"/>
  <c r="M386" i="3"/>
  <c r="L386" i="3"/>
  <c r="I386" i="3"/>
  <c r="F386" i="3"/>
  <c r="D386" i="3"/>
  <c r="C386" i="3"/>
  <c r="B386" i="3"/>
  <c r="A386" i="3"/>
  <c r="T385" i="3"/>
  <c r="P385" i="3"/>
  <c r="O385" i="3"/>
  <c r="M385" i="3"/>
  <c r="L385" i="3"/>
  <c r="I385" i="3"/>
  <c r="F385" i="3"/>
  <c r="D385" i="3"/>
  <c r="C385" i="3"/>
  <c r="B385" i="3"/>
  <c r="A385" i="3"/>
  <c r="T384" i="3"/>
  <c r="P384" i="3"/>
  <c r="O384" i="3"/>
  <c r="M384" i="3"/>
  <c r="L384" i="3"/>
  <c r="I384" i="3"/>
  <c r="F384" i="3"/>
  <c r="D384" i="3"/>
  <c r="C384" i="3"/>
  <c r="B384" i="3"/>
  <c r="A384" i="3"/>
  <c r="T383" i="3"/>
  <c r="P383" i="3"/>
  <c r="O383" i="3"/>
  <c r="M383" i="3"/>
  <c r="L383" i="3"/>
  <c r="I383" i="3"/>
  <c r="F383" i="3"/>
  <c r="D383" i="3"/>
  <c r="C383" i="3"/>
  <c r="B383" i="3"/>
  <c r="A383" i="3"/>
  <c r="T382" i="3"/>
  <c r="P382" i="3"/>
  <c r="O382" i="3"/>
  <c r="M382" i="3"/>
  <c r="L382" i="3"/>
  <c r="I382" i="3"/>
  <c r="F382" i="3"/>
  <c r="D382" i="3"/>
  <c r="C382" i="3"/>
  <c r="B382" i="3"/>
  <c r="A382" i="3"/>
  <c r="T381" i="3"/>
  <c r="P381" i="3"/>
  <c r="O381" i="3"/>
  <c r="M381" i="3"/>
  <c r="L381" i="3"/>
  <c r="I381" i="3"/>
  <c r="F381" i="3"/>
  <c r="D381" i="3"/>
  <c r="C381" i="3"/>
  <c r="B381" i="3"/>
  <c r="A381" i="3"/>
  <c r="T380" i="3"/>
  <c r="P380" i="3"/>
  <c r="O380" i="3"/>
  <c r="M380" i="3"/>
  <c r="L380" i="3"/>
  <c r="I380" i="3"/>
  <c r="F380" i="3"/>
  <c r="D380" i="3"/>
  <c r="C380" i="3"/>
  <c r="B380" i="3"/>
  <c r="A380" i="3"/>
  <c r="T379" i="3"/>
  <c r="P379" i="3"/>
  <c r="O379" i="3"/>
  <c r="M379" i="3"/>
  <c r="L379" i="3"/>
  <c r="I379" i="3"/>
  <c r="F379" i="3"/>
  <c r="D379" i="3"/>
  <c r="C379" i="3"/>
  <c r="B379" i="3"/>
  <c r="A379" i="3"/>
  <c r="T378" i="3"/>
  <c r="P378" i="3"/>
  <c r="O378" i="3"/>
  <c r="M378" i="3"/>
  <c r="L378" i="3"/>
  <c r="I378" i="3"/>
  <c r="F378" i="3"/>
  <c r="D378" i="3"/>
  <c r="C378" i="3"/>
  <c r="B378" i="3"/>
  <c r="A378" i="3"/>
  <c r="T377" i="3"/>
  <c r="P377" i="3"/>
  <c r="O377" i="3"/>
  <c r="M377" i="3"/>
  <c r="L377" i="3"/>
  <c r="I377" i="3"/>
  <c r="F377" i="3"/>
  <c r="D377" i="3"/>
  <c r="C377" i="3"/>
  <c r="B377" i="3"/>
  <c r="A377" i="3"/>
  <c r="T376" i="3"/>
  <c r="P376" i="3"/>
  <c r="O376" i="3"/>
  <c r="M376" i="3"/>
  <c r="L376" i="3"/>
  <c r="I376" i="3"/>
  <c r="F376" i="3"/>
  <c r="D376" i="3"/>
  <c r="C376" i="3"/>
  <c r="B376" i="3"/>
  <c r="A376" i="3"/>
  <c r="T375" i="3"/>
  <c r="P375" i="3"/>
  <c r="O375" i="3"/>
  <c r="M375" i="3"/>
  <c r="L375" i="3"/>
  <c r="I375" i="3"/>
  <c r="F375" i="3"/>
  <c r="D375" i="3"/>
  <c r="C375" i="3"/>
  <c r="B375" i="3"/>
  <c r="A375" i="3"/>
  <c r="T374" i="3"/>
  <c r="P374" i="3"/>
  <c r="O374" i="3"/>
  <c r="M374" i="3"/>
  <c r="L374" i="3"/>
  <c r="I374" i="3"/>
  <c r="F374" i="3"/>
  <c r="D374" i="3"/>
  <c r="C374" i="3"/>
  <c r="B374" i="3"/>
  <c r="A374" i="3"/>
  <c r="T373" i="3"/>
  <c r="P373" i="3"/>
  <c r="O373" i="3"/>
  <c r="M373" i="3"/>
  <c r="L373" i="3"/>
  <c r="I373" i="3"/>
  <c r="F373" i="3"/>
  <c r="D373" i="3"/>
  <c r="C373" i="3"/>
  <c r="B373" i="3"/>
  <c r="A373" i="3"/>
  <c r="T372" i="3"/>
  <c r="P372" i="3"/>
  <c r="O372" i="3"/>
  <c r="M372" i="3"/>
  <c r="L372" i="3"/>
  <c r="I372" i="3"/>
  <c r="F372" i="3"/>
  <c r="D372" i="3"/>
  <c r="C372" i="3"/>
  <c r="B372" i="3"/>
  <c r="A372" i="3"/>
  <c r="T371" i="3"/>
  <c r="P371" i="3"/>
  <c r="O371" i="3"/>
  <c r="M371" i="3"/>
  <c r="L371" i="3"/>
  <c r="I371" i="3"/>
  <c r="F371" i="3"/>
  <c r="D371" i="3"/>
  <c r="C371" i="3"/>
  <c r="B371" i="3"/>
  <c r="A371" i="3"/>
  <c r="T370" i="3"/>
  <c r="P370" i="3"/>
  <c r="O370" i="3"/>
  <c r="M370" i="3"/>
  <c r="L370" i="3"/>
  <c r="I370" i="3"/>
  <c r="F370" i="3"/>
  <c r="D370" i="3"/>
  <c r="C370" i="3"/>
  <c r="B370" i="3"/>
  <c r="A370" i="3"/>
  <c r="T369" i="3"/>
  <c r="P369" i="3"/>
  <c r="O369" i="3"/>
  <c r="M369" i="3"/>
  <c r="L369" i="3"/>
  <c r="I369" i="3"/>
  <c r="F369" i="3"/>
  <c r="D369" i="3"/>
  <c r="C369" i="3"/>
  <c r="B369" i="3"/>
  <c r="A369" i="3"/>
  <c r="T368" i="3"/>
  <c r="P368" i="3"/>
  <c r="O368" i="3"/>
  <c r="M368" i="3"/>
  <c r="L368" i="3"/>
  <c r="I368" i="3"/>
  <c r="F368" i="3"/>
  <c r="D368" i="3"/>
  <c r="C368" i="3"/>
  <c r="B368" i="3"/>
  <c r="A368" i="3"/>
  <c r="T367" i="3"/>
  <c r="P367" i="3"/>
  <c r="O367" i="3"/>
  <c r="M367" i="3"/>
  <c r="L367" i="3"/>
  <c r="I367" i="3"/>
  <c r="F367" i="3"/>
  <c r="D367" i="3"/>
  <c r="C367" i="3"/>
  <c r="B367" i="3"/>
  <c r="A367" i="3"/>
  <c r="T366" i="3"/>
  <c r="P366" i="3"/>
  <c r="O366" i="3"/>
  <c r="M366" i="3"/>
  <c r="L366" i="3"/>
  <c r="I366" i="3"/>
  <c r="F366" i="3"/>
  <c r="D366" i="3"/>
  <c r="C366" i="3"/>
  <c r="B366" i="3"/>
  <c r="A366" i="3"/>
  <c r="T365" i="3"/>
  <c r="P365" i="3"/>
  <c r="O365" i="3"/>
  <c r="M365" i="3"/>
  <c r="L365" i="3"/>
  <c r="I365" i="3"/>
  <c r="F365" i="3"/>
  <c r="D365" i="3"/>
  <c r="C365" i="3"/>
  <c r="B365" i="3"/>
  <c r="A365" i="3"/>
  <c r="T364" i="3"/>
  <c r="P364" i="3"/>
  <c r="O364" i="3"/>
  <c r="M364" i="3"/>
  <c r="L364" i="3"/>
  <c r="I364" i="3"/>
  <c r="F364" i="3"/>
  <c r="D364" i="3"/>
  <c r="C364" i="3"/>
  <c r="B364" i="3"/>
  <c r="A364" i="3"/>
  <c r="T363" i="3"/>
  <c r="P363" i="3"/>
  <c r="O363" i="3"/>
  <c r="M363" i="3"/>
  <c r="L363" i="3"/>
  <c r="I363" i="3"/>
  <c r="F363" i="3"/>
  <c r="D363" i="3"/>
  <c r="C363" i="3"/>
  <c r="B363" i="3"/>
  <c r="A363" i="3"/>
  <c r="T362" i="3"/>
  <c r="P362" i="3"/>
  <c r="O362" i="3"/>
  <c r="M362" i="3"/>
  <c r="L362" i="3"/>
  <c r="I362" i="3"/>
  <c r="F362" i="3"/>
  <c r="D362" i="3"/>
  <c r="C362" i="3"/>
  <c r="B362" i="3"/>
  <c r="A362" i="3"/>
  <c r="T361" i="3"/>
  <c r="P361" i="3"/>
  <c r="O361" i="3"/>
  <c r="M361" i="3"/>
  <c r="L361" i="3"/>
  <c r="I361" i="3"/>
  <c r="F361" i="3"/>
  <c r="D361" i="3"/>
  <c r="C361" i="3"/>
  <c r="B361" i="3"/>
  <c r="A361" i="3"/>
  <c r="T360" i="3"/>
  <c r="P360" i="3"/>
  <c r="O360" i="3"/>
  <c r="M360" i="3"/>
  <c r="L360" i="3"/>
  <c r="I360" i="3"/>
  <c r="F360" i="3"/>
  <c r="D360" i="3"/>
  <c r="C360" i="3"/>
  <c r="B360" i="3"/>
  <c r="A360" i="3"/>
  <c r="T359" i="3"/>
  <c r="P359" i="3"/>
  <c r="O359" i="3"/>
  <c r="M359" i="3"/>
  <c r="L359" i="3"/>
  <c r="I359" i="3"/>
  <c r="F359" i="3"/>
  <c r="D359" i="3"/>
  <c r="C359" i="3"/>
  <c r="B359" i="3"/>
  <c r="A359" i="3"/>
  <c r="T358" i="3"/>
  <c r="P358" i="3"/>
  <c r="O358" i="3"/>
  <c r="M358" i="3"/>
  <c r="L358" i="3"/>
  <c r="I358" i="3"/>
  <c r="F358" i="3"/>
  <c r="D358" i="3"/>
  <c r="C358" i="3"/>
  <c r="B358" i="3"/>
  <c r="A358" i="3"/>
  <c r="T357" i="3"/>
  <c r="P357" i="3"/>
  <c r="O357" i="3"/>
  <c r="M357" i="3"/>
  <c r="L357" i="3"/>
  <c r="I357" i="3"/>
  <c r="F357" i="3"/>
  <c r="D357" i="3"/>
  <c r="C357" i="3"/>
  <c r="B357" i="3"/>
  <c r="A357" i="3"/>
  <c r="T356" i="3"/>
  <c r="P356" i="3"/>
  <c r="O356" i="3"/>
  <c r="M356" i="3"/>
  <c r="L356" i="3"/>
  <c r="I356" i="3"/>
  <c r="F356" i="3"/>
  <c r="D356" i="3"/>
  <c r="C356" i="3"/>
  <c r="B356" i="3"/>
  <c r="A356" i="3"/>
  <c r="T355" i="3"/>
  <c r="P355" i="3"/>
  <c r="O355" i="3"/>
  <c r="M355" i="3"/>
  <c r="L355" i="3"/>
  <c r="I355" i="3"/>
  <c r="F355" i="3"/>
  <c r="D355" i="3"/>
  <c r="C355" i="3"/>
  <c r="B355" i="3"/>
  <c r="A355" i="3"/>
  <c r="T354" i="3"/>
  <c r="P354" i="3"/>
  <c r="O354" i="3"/>
  <c r="M354" i="3"/>
  <c r="L354" i="3"/>
  <c r="I354" i="3"/>
  <c r="F354" i="3"/>
  <c r="D354" i="3"/>
  <c r="C354" i="3"/>
  <c r="B354" i="3"/>
  <c r="A354" i="3"/>
  <c r="T353" i="3"/>
  <c r="P353" i="3"/>
  <c r="O353" i="3"/>
  <c r="M353" i="3"/>
  <c r="L353" i="3"/>
  <c r="I353" i="3"/>
  <c r="F353" i="3"/>
  <c r="D353" i="3"/>
  <c r="C353" i="3"/>
  <c r="B353" i="3"/>
  <c r="A353" i="3"/>
  <c r="T352" i="3"/>
  <c r="P352" i="3"/>
  <c r="O352" i="3"/>
  <c r="M352" i="3"/>
  <c r="L352" i="3"/>
  <c r="I352" i="3"/>
  <c r="F352" i="3"/>
  <c r="D352" i="3"/>
  <c r="C352" i="3"/>
  <c r="B352" i="3"/>
  <c r="A352" i="3"/>
  <c r="T351" i="3"/>
  <c r="P351" i="3"/>
  <c r="O351" i="3"/>
  <c r="M351" i="3"/>
  <c r="L351" i="3"/>
  <c r="I351" i="3"/>
  <c r="F351" i="3"/>
  <c r="D351" i="3"/>
  <c r="C351" i="3"/>
  <c r="B351" i="3"/>
  <c r="A351" i="3"/>
  <c r="T350" i="3"/>
  <c r="P350" i="3"/>
  <c r="O350" i="3"/>
  <c r="M350" i="3"/>
  <c r="L350" i="3"/>
  <c r="I350" i="3"/>
  <c r="F350" i="3"/>
  <c r="D350" i="3"/>
  <c r="C350" i="3"/>
  <c r="B350" i="3"/>
  <c r="A350" i="3"/>
  <c r="T349" i="3"/>
  <c r="P349" i="3"/>
  <c r="O349" i="3"/>
  <c r="M349" i="3"/>
  <c r="L349" i="3"/>
  <c r="I349" i="3"/>
  <c r="F349" i="3"/>
  <c r="D349" i="3"/>
  <c r="C349" i="3"/>
  <c r="B349" i="3"/>
  <c r="A349" i="3"/>
  <c r="T348" i="3"/>
  <c r="P348" i="3"/>
  <c r="O348" i="3"/>
  <c r="M348" i="3"/>
  <c r="L348" i="3"/>
  <c r="I348" i="3"/>
  <c r="F348" i="3"/>
  <c r="D348" i="3"/>
  <c r="C348" i="3"/>
  <c r="B348" i="3"/>
  <c r="A348" i="3"/>
  <c r="T347" i="3"/>
  <c r="P347" i="3"/>
  <c r="O347" i="3"/>
  <c r="M347" i="3"/>
  <c r="L347" i="3"/>
  <c r="I347" i="3"/>
  <c r="F347" i="3"/>
  <c r="D347" i="3"/>
  <c r="C347" i="3"/>
  <c r="B347" i="3"/>
  <c r="A347" i="3"/>
  <c r="T346" i="3"/>
  <c r="P346" i="3"/>
  <c r="O346" i="3"/>
  <c r="M346" i="3"/>
  <c r="L346" i="3"/>
  <c r="I346" i="3"/>
  <c r="F346" i="3"/>
  <c r="D346" i="3"/>
  <c r="C346" i="3"/>
  <c r="B346" i="3"/>
  <c r="A346" i="3"/>
  <c r="T345" i="3"/>
  <c r="P345" i="3"/>
  <c r="O345" i="3"/>
  <c r="M345" i="3"/>
  <c r="L345" i="3"/>
  <c r="I345" i="3"/>
  <c r="F345" i="3"/>
  <c r="D345" i="3"/>
  <c r="C345" i="3"/>
  <c r="B345" i="3"/>
  <c r="A345" i="3"/>
  <c r="T344" i="3"/>
  <c r="P344" i="3"/>
  <c r="O344" i="3"/>
  <c r="M344" i="3"/>
  <c r="L344" i="3"/>
  <c r="I344" i="3"/>
  <c r="F344" i="3"/>
  <c r="D344" i="3"/>
  <c r="C344" i="3"/>
  <c r="B344" i="3"/>
  <c r="A344" i="3"/>
  <c r="T343" i="3"/>
  <c r="P343" i="3"/>
  <c r="O343" i="3"/>
  <c r="M343" i="3"/>
  <c r="L343" i="3"/>
  <c r="I343" i="3"/>
  <c r="F343" i="3"/>
  <c r="D343" i="3"/>
  <c r="C343" i="3"/>
  <c r="B343" i="3"/>
  <c r="A343" i="3"/>
  <c r="T342" i="3"/>
  <c r="P342" i="3"/>
  <c r="O342" i="3"/>
  <c r="M342" i="3"/>
  <c r="L342" i="3"/>
  <c r="I342" i="3"/>
  <c r="F342" i="3"/>
  <c r="D342" i="3"/>
  <c r="C342" i="3"/>
  <c r="B342" i="3"/>
  <c r="A342" i="3"/>
  <c r="T341" i="3"/>
  <c r="P341" i="3"/>
  <c r="O341" i="3"/>
  <c r="M341" i="3"/>
  <c r="L341" i="3"/>
  <c r="I341" i="3"/>
  <c r="F341" i="3"/>
  <c r="D341" i="3"/>
  <c r="C341" i="3"/>
  <c r="B341" i="3"/>
  <c r="A341" i="3"/>
  <c r="T340" i="3"/>
  <c r="P340" i="3"/>
  <c r="O340" i="3"/>
  <c r="M340" i="3"/>
  <c r="L340" i="3"/>
  <c r="I340" i="3"/>
  <c r="F340" i="3"/>
  <c r="D340" i="3"/>
  <c r="C340" i="3"/>
  <c r="B340" i="3"/>
  <c r="A340" i="3"/>
  <c r="T339" i="3"/>
  <c r="P339" i="3"/>
  <c r="O339" i="3"/>
  <c r="M339" i="3"/>
  <c r="L339" i="3"/>
  <c r="I339" i="3"/>
  <c r="F339" i="3"/>
  <c r="D339" i="3"/>
  <c r="C339" i="3"/>
  <c r="B339" i="3"/>
  <c r="A339" i="3"/>
  <c r="T338" i="3"/>
  <c r="P338" i="3"/>
  <c r="O338" i="3"/>
  <c r="M338" i="3"/>
  <c r="L338" i="3"/>
  <c r="I338" i="3"/>
  <c r="F338" i="3"/>
  <c r="D338" i="3"/>
  <c r="C338" i="3"/>
  <c r="B338" i="3"/>
  <c r="A338" i="3"/>
  <c r="T337" i="3"/>
  <c r="P337" i="3"/>
  <c r="O337" i="3"/>
  <c r="M337" i="3"/>
  <c r="L337" i="3"/>
  <c r="I337" i="3"/>
  <c r="F337" i="3"/>
  <c r="D337" i="3"/>
  <c r="C337" i="3"/>
  <c r="B337" i="3"/>
  <c r="A337" i="3"/>
  <c r="T336" i="3"/>
  <c r="P336" i="3"/>
  <c r="O336" i="3"/>
  <c r="M336" i="3"/>
  <c r="L336" i="3"/>
  <c r="I336" i="3"/>
  <c r="F336" i="3"/>
  <c r="D336" i="3"/>
  <c r="C336" i="3"/>
  <c r="B336" i="3"/>
  <c r="A336" i="3"/>
  <c r="T335" i="3"/>
  <c r="P335" i="3"/>
  <c r="O335" i="3"/>
  <c r="M335" i="3"/>
  <c r="L335" i="3"/>
  <c r="I335" i="3"/>
  <c r="F335" i="3"/>
  <c r="D335" i="3"/>
  <c r="C335" i="3"/>
  <c r="B335" i="3"/>
  <c r="A335" i="3"/>
  <c r="T334" i="3"/>
  <c r="P334" i="3"/>
  <c r="O334" i="3"/>
  <c r="M334" i="3"/>
  <c r="L334" i="3"/>
  <c r="I334" i="3"/>
  <c r="F334" i="3"/>
  <c r="D334" i="3"/>
  <c r="C334" i="3"/>
  <c r="B334" i="3"/>
  <c r="A334" i="3"/>
  <c r="T333" i="3"/>
  <c r="P333" i="3"/>
  <c r="O333" i="3"/>
  <c r="M333" i="3"/>
  <c r="L333" i="3"/>
  <c r="I333" i="3"/>
  <c r="F333" i="3"/>
  <c r="D333" i="3"/>
  <c r="C333" i="3"/>
  <c r="B333" i="3"/>
  <c r="A333" i="3"/>
  <c r="T332" i="3"/>
  <c r="P332" i="3"/>
  <c r="O332" i="3"/>
  <c r="M332" i="3"/>
  <c r="L332" i="3"/>
  <c r="I332" i="3"/>
  <c r="F332" i="3"/>
  <c r="D332" i="3"/>
  <c r="C332" i="3"/>
  <c r="B332" i="3"/>
  <c r="A332" i="3"/>
  <c r="T331" i="3"/>
  <c r="P331" i="3"/>
  <c r="O331" i="3"/>
  <c r="M331" i="3"/>
  <c r="L331" i="3"/>
  <c r="I331" i="3"/>
  <c r="F331" i="3"/>
  <c r="D331" i="3"/>
  <c r="C331" i="3"/>
  <c r="B331" i="3"/>
  <c r="A331" i="3"/>
  <c r="T330" i="3"/>
  <c r="P330" i="3"/>
  <c r="O330" i="3"/>
  <c r="M330" i="3"/>
  <c r="L330" i="3"/>
  <c r="I330" i="3"/>
  <c r="F330" i="3"/>
  <c r="D330" i="3"/>
  <c r="C330" i="3"/>
  <c r="B330" i="3"/>
  <c r="A330" i="3"/>
  <c r="T329" i="3"/>
  <c r="P329" i="3"/>
  <c r="O329" i="3"/>
  <c r="M329" i="3"/>
  <c r="L329" i="3"/>
  <c r="I329" i="3"/>
  <c r="F329" i="3"/>
  <c r="D329" i="3"/>
  <c r="C329" i="3"/>
  <c r="B329" i="3"/>
  <c r="A329" i="3"/>
  <c r="T328" i="3"/>
  <c r="P328" i="3"/>
  <c r="O328" i="3"/>
  <c r="M328" i="3"/>
  <c r="L328" i="3"/>
  <c r="I328" i="3"/>
  <c r="F328" i="3"/>
  <c r="D328" i="3"/>
  <c r="C328" i="3"/>
  <c r="B328" i="3"/>
  <c r="A328" i="3"/>
  <c r="T327" i="3"/>
  <c r="P327" i="3"/>
  <c r="O327" i="3"/>
  <c r="M327" i="3"/>
  <c r="L327" i="3"/>
  <c r="I327" i="3"/>
  <c r="F327" i="3"/>
  <c r="D327" i="3"/>
  <c r="C327" i="3"/>
  <c r="B327" i="3"/>
  <c r="A327" i="3"/>
  <c r="T326" i="3"/>
  <c r="P326" i="3"/>
  <c r="O326" i="3"/>
  <c r="M326" i="3"/>
  <c r="L326" i="3"/>
  <c r="I326" i="3"/>
  <c r="F326" i="3"/>
  <c r="D326" i="3"/>
  <c r="C326" i="3"/>
  <c r="B326" i="3"/>
  <c r="A326" i="3"/>
  <c r="T325" i="3"/>
  <c r="P325" i="3"/>
  <c r="O325" i="3"/>
  <c r="M325" i="3"/>
  <c r="L325" i="3"/>
  <c r="I325" i="3"/>
  <c r="F325" i="3"/>
  <c r="D325" i="3"/>
  <c r="C325" i="3"/>
  <c r="B325" i="3"/>
  <c r="A325" i="3"/>
  <c r="T324" i="3"/>
  <c r="P324" i="3"/>
  <c r="O324" i="3"/>
  <c r="M324" i="3"/>
  <c r="L324" i="3"/>
  <c r="I324" i="3"/>
  <c r="F324" i="3"/>
  <c r="D324" i="3"/>
  <c r="C324" i="3"/>
  <c r="B324" i="3"/>
  <c r="A324" i="3"/>
  <c r="T323" i="3"/>
  <c r="P323" i="3"/>
  <c r="O323" i="3"/>
  <c r="M323" i="3"/>
  <c r="L323" i="3"/>
  <c r="I323" i="3"/>
  <c r="F323" i="3"/>
  <c r="D323" i="3"/>
  <c r="C323" i="3"/>
  <c r="B323" i="3"/>
  <c r="A323" i="3"/>
  <c r="T322" i="3"/>
  <c r="P322" i="3"/>
  <c r="O322" i="3"/>
  <c r="M322" i="3"/>
  <c r="L322" i="3"/>
  <c r="I322" i="3"/>
  <c r="F322" i="3"/>
  <c r="D322" i="3"/>
  <c r="C322" i="3"/>
  <c r="B322" i="3"/>
  <c r="A322" i="3"/>
  <c r="T321" i="3"/>
  <c r="P321" i="3"/>
  <c r="O321" i="3"/>
  <c r="M321" i="3"/>
  <c r="L321" i="3"/>
  <c r="I321" i="3"/>
  <c r="F321" i="3"/>
  <c r="D321" i="3"/>
  <c r="C321" i="3"/>
  <c r="B321" i="3"/>
  <c r="A321" i="3"/>
  <c r="T320" i="3"/>
  <c r="P320" i="3"/>
  <c r="O320" i="3"/>
  <c r="M320" i="3"/>
  <c r="L320" i="3"/>
  <c r="I320" i="3"/>
  <c r="F320" i="3"/>
  <c r="D320" i="3"/>
  <c r="C320" i="3"/>
  <c r="B320" i="3"/>
  <c r="A320" i="3"/>
  <c r="T319" i="3"/>
  <c r="P319" i="3"/>
  <c r="O319" i="3"/>
  <c r="M319" i="3"/>
  <c r="L319" i="3"/>
  <c r="I319" i="3"/>
  <c r="F319" i="3"/>
  <c r="D319" i="3"/>
  <c r="C319" i="3"/>
  <c r="B319" i="3"/>
  <c r="A319" i="3"/>
  <c r="T318" i="3"/>
  <c r="P318" i="3"/>
  <c r="O318" i="3"/>
  <c r="M318" i="3"/>
  <c r="L318" i="3"/>
  <c r="I318" i="3"/>
  <c r="F318" i="3"/>
  <c r="D318" i="3"/>
  <c r="C318" i="3"/>
  <c r="B318" i="3"/>
  <c r="A318" i="3"/>
  <c r="T317" i="3"/>
  <c r="P317" i="3"/>
  <c r="O317" i="3"/>
  <c r="M317" i="3"/>
  <c r="L317" i="3"/>
  <c r="I317" i="3"/>
  <c r="F317" i="3"/>
  <c r="D317" i="3"/>
  <c r="C317" i="3"/>
  <c r="B317" i="3"/>
  <c r="A317" i="3"/>
  <c r="T316" i="3"/>
  <c r="P316" i="3"/>
  <c r="O316" i="3"/>
  <c r="M316" i="3"/>
  <c r="L316" i="3"/>
  <c r="I316" i="3"/>
  <c r="F316" i="3"/>
  <c r="D316" i="3"/>
  <c r="C316" i="3"/>
  <c r="B316" i="3"/>
  <c r="A316" i="3"/>
  <c r="T315" i="3"/>
  <c r="P315" i="3"/>
  <c r="O315" i="3"/>
  <c r="M315" i="3"/>
  <c r="L315" i="3"/>
  <c r="I315" i="3"/>
  <c r="F315" i="3"/>
  <c r="D315" i="3"/>
  <c r="C315" i="3"/>
  <c r="B315" i="3"/>
  <c r="A315" i="3"/>
  <c r="T314" i="3"/>
  <c r="P314" i="3"/>
  <c r="O314" i="3"/>
  <c r="M314" i="3"/>
  <c r="L314" i="3"/>
  <c r="I314" i="3"/>
  <c r="F314" i="3"/>
  <c r="D314" i="3"/>
  <c r="C314" i="3"/>
  <c r="B314" i="3"/>
  <c r="A314" i="3"/>
  <c r="T313" i="3"/>
  <c r="P313" i="3"/>
  <c r="O313" i="3"/>
  <c r="M313" i="3"/>
  <c r="L313" i="3"/>
  <c r="I313" i="3"/>
  <c r="F313" i="3"/>
  <c r="D313" i="3"/>
  <c r="C313" i="3"/>
  <c r="B313" i="3"/>
  <c r="A313" i="3"/>
  <c r="T312" i="3"/>
  <c r="P312" i="3"/>
  <c r="O312" i="3"/>
  <c r="M312" i="3"/>
  <c r="L312" i="3"/>
  <c r="I312" i="3"/>
  <c r="F312" i="3"/>
  <c r="D312" i="3"/>
  <c r="C312" i="3"/>
  <c r="B312" i="3"/>
  <c r="A312" i="3"/>
  <c r="T311" i="3"/>
  <c r="P311" i="3"/>
  <c r="O311" i="3"/>
  <c r="M311" i="3"/>
  <c r="L311" i="3"/>
  <c r="I311" i="3"/>
  <c r="F311" i="3"/>
  <c r="D311" i="3"/>
  <c r="C311" i="3"/>
  <c r="B311" i="3"/>
  <c r="A311" i="3"/>
  <c r="T310" i="3"/>
  <c r="P310" i="3"/>
  <c r="O310" i="3"/>
  <c r="M310" i="3"/>
  <c r="L310" i="3"/>
  <c r="I310" i="3"/>
  <c r="F310" i="3"/>
  <c r="D310" i="3"/>
  <c r="C310" i="3"/>
  <c r="B310" i="3"/>
  <c r="A310" i="3"/>
  <c r="T309" i="3"/>
  <c r="P309" i="3"/>
  <c r="O309" i="3"/>
  <c r="M309" i="3"/>
  <c r="L309" i="3"/>
  <c r="I309" i="3"/>
  <c r="F309" i="3"/>
  <c r="D309" i="3"/>
  <c r="C309" i="3"/>
  <c r="B309" i="3"/>
  <c r="A309" i="3"/>
  <c r="T308" i="3"/>
  <c r="P308" i="3"/>
  <c r="O308" i="3"/>
  <c r="M308" i="3"/>
  <c r="L308" i="3"/>
  <c r="I308" i="3"/>
  <c r="F308" i="3"/>
  <c r="D308" i="3"/>
  <c r="C308" i="3"/>
  <c r="B308" i="3"/>
  <c r="A308" i="3"/>
  <c r="T307" i="3"/>
  <c r="P307" i="3"/>
  <c r="O307" i="3"/>
  <c r="M307" i="3"/>
  <c r="L307" i="3"/>
  <c r="I307" i="3"/>
  <c r="F307" i="3"/>
  <c r="D307" i="3"/>
  <c r="C307" i="3"/>
  <c r="B307" i="3"/>
  <c r="A307" i="3"/>
  <c r="T306" i="3"/>
  <c r="P306" i="3"/>
  <c r="O306" i="3"/>
  <c r="M306" i="3"/>
  <c r="L306" i="3"/>
  <c r="I306" i="3"/>
  <c r="F306" i="3"/>
  <c r="D306" i="3"/>
  <c r="C306" i="3"/>
  <c r="B306" i="3"/>
  <c r="A306" i="3"/>
  <c r="T305" i="3"/>
  <c r="P305" i="3"/>
  <c r="O305" i="3"/>
  <c r="M305" i="3"/>
  <c r="L305" i="3"/>
  <c r="I305" i="3"/>
  <c r="F305" i="3"/>
  <c r="D305" i="3"/>
  <c r="C305" i="3"/>
  <c r="B305" i="3"/>
  <c r="A305" i="3"/>
  <c r="T304" i="3"/>
  <c r="P304" i="3"/>
  <c r="O304" i="3"/>
  <c r="M304" i="3"/>
  <c r="L304" i="3"/>
  <c r="I304" i="3"/>
  <c r="F304" i="3"/>
  <c r="D304" i="3"/>
  <c r="C304" i="3"/>
  <c r="B304" i="3"/>
  <c r="A304" i="3"/>
  <c r="T303" i="3"/>
  <c r="P303" i="3"/>
  <c r="O303" i="3"/>
  <c r="M303" i="3"/>
  <c r="L303" i="3"/>
  <c r="I303" i="3"/>
  <c r="F303" i="3"/>
  <c r="D303" i="3"/>
  <c r="C303" i="3"/>
  <c r="B303" i="3"/>
  <c r="A303" i="3"/>
  <c r="T302" i="3"/>
  <c r="P302" i="3"/>
  <c r="O302" i="3"/>
  <c r="M302" i="3"/>
  <c r="L302" i="3"/>
  <c r="I302" i="3"/>
  <c r="F302" i="3"/>
  <c r="D302" i="3"/>
  <c r="C302" i="3"/>
  <c r="B302" i="3"/>
  <c r="A302" i="3"/>
  <c r="T301" i="3"/>
  <c r="P301" i="3"/>
  <c r="O301" i="3"/>
  <c r="M301" i="3"/>
  <c r="L301" i="3"/>
  <c r="I301" i="3"/>
  <c r="F301" i="3"/>
  <c r="D301" i="3"/>
  <c r="C301" i="3"/>
  <c r="B301" i="3"/>
  <c r="A301" i="3"/>
  <c r="T300" i="3"/>
  <c r="P300" i="3"/>
  <c r="O300" i="3"/>
  <c r="M300" i="3"/>
  <c r="L300" i="3"/>
  <c r="I300" i="3"/>
  <c r="F300" i="3"/>
  <c r="D300" i="3"/>
  <c r="C300" i="3"/>
  <c r="B300" i="3"/>
  <c r="A300" i="3"/>
  <c r="T299" i="3"/>
  <c r="P299" i="3"/>
  <c r="O299" i="3"/>
  <c r="M299" i="3"/>
  <c r="L299" i="3"/>
  <c r="I299" i="3"/>
  <c r="F299" i="3"/>
  <c r="D299" i="3"/>
  <c r="C299" i="3"/>
  <c r="B299" i="3"/>
  <c r="A299" i="3"/>
  <c r="T298" i="3"/>
  <c r="P298" i="3"/>
  <c r="O298" i="3"/>
  <c r="M298" i="3"/>
  <c r="L298" i="3"/>
  <c r="I298" i="3"/>
  <c r="F298" i="3"/>
  <c r="D298" i="3"/>
  <c r="C298" i="3"/>
  <c r="B298" i="3"/>
  <c r="A298" i="3"/>
  <c r="T297" i="3"/>
  <c r="P297" i="3"/>
  <c r="O297" i="3"/>
  <c r="M297" i="3"/>
  <c r="L297" i="3"/>
  <c r="I297" i="3"/>
  <c r="F297" i="3"/>
  <c r="D297" i="3"/>
  <c r="C297" i="3"/>
  <c r="B297" i="3"/>
  <c r="A297" i="3"/>
  <c r="T296" i="3"/>
  <c r="P296" i="3"/>
  <c r="O296" i="3"/>
  <c r="M296" i="3"/>
  <c r="L296" i="3"/>
  <c r="I296" i="3"/>
  <c r="F296" i="3"/>
  <c r="D296" i="3"/>
  <c r="C296" i="3"/>
  <c r="B296" i="3"/>
  <c r="A296" i="3"/>
  <c r="T295" i="3"/>
  <c r="P295" i="3"/>
  <c r="O295" i="3"/>
  <c r="M295" i="3"/>
  <c r="L295" i="3"/>
  <c r="I295" i="3"/>
  <c r="F295" i="3"/>
  <c r="D295" i="3"/>
  <c r="C295" i="3"/>
  <c r="B295" i="3"/>
  <c r="A295" i="3"/>
  <c r="T294" i="3"/>
  <c r="P294" i="3"/>
  <c r="O294" i="3"/>
  <c r="M294" i="3"/>
  <c r="L294" i="3"/>
  <c r="I294" i="3"/>
  <c r="F294" i="3"/>
  <c r="D294" i="3"/>
  <c r="C294" i="3"/>
  <c r="B294" i="3"/>
  <c r="A294" i="3"/>
  <c r="T293" i="3"/>
  <c r="P293" i="3"/>
  <c r="O293" i="3"/>
  <c r="M293" i="3"/>
  <c r="L293" i="3"/>
  <c r="I293" i="3"/>
  <c r="F293" i="3"/>
  <c r="D293" i="3"/>
  <c r="C293" i="3"/>
  <c r="B293" i="3"/>
  <c r="A293" i="3"/>
  <c r="T292" i="3"/>
  <c r="P292" i="3"/>
  <c r="O292" i="3"/>
  <c r="M292" i="3"/>
  <c r="L292" i="3"/>
  <c r="I292" i="3"/>
  <c r="F292" i="3"/>
  <c r="D292" i="3"/>
  <c r="C292" i="3"/>
  <c r="B292" i="3"/>
  <c r="A292" i="3"/>
  <c r="T291" i="3"/>
  <c r="P291" i="3"/>
  <c r="O291" i="3"/>
  <c r="M291" i="3"/>
  <c r="L291" i="3"/>
  <c r="I291" i="3"/>
  <c r="F291" i="3"/>
  <c r="D291" i="3"/>
  <c r="C291" i="3"/>
  <c r="B291" i="3"/>
  <c r="A291" i="3"/>
  <c r="T290" i="3"/>
  <c r="P290" i="3"/>
  <c r="O290" i="3"/>
  <c r="M290" i="3"/>
  <c r="L290" i="3"/>
  <c r="I290" i="3"/>
  <c r="F290" i="3"/>
  <c r="D290" i="3"/>
  <c r="C290" i="3"/>
  <c r="B290" i="3"/>
  <c r="A290" i="3"/>
  <c r="T289" i="3"/>
  <c r="P289" i="3"/>
  <c r="O289" i="3"/>
  <c r="M289" i="3"/>
  <c r="L289" i="3"/>
  <c r="I289" i="3"/>
  <c r="F289" i="3"/>
  <c r="D289" i="3"/>
  <c r="C289" i="3"/>
  <c r="B289" i="3"/>
  <c r="A289" i="3"/>
  <c r="T288" i="3"/>
  <c r="P288" i="3"/>
  <c r="O288" i="3"/>
  <c r="M288" i="3"/>
  <c r="L288" i="3"/>
  <c r="I288" i="3"/>
  <c r="F288" i="3"/>
  <c r="D288" i="3"/>
  <c r="C288" i="3"/>
  <c r="B288" i="3"/>
  <c r="A288" i="3"/>
  <c r="T287" i="3"/>
  <c r="P287" i="3"/>
  <c r="O287" i="3"/>
  <c r="M287" i="3"/>
  <c r="L287" i="3"/>
  <c r="I287" i="3"/>
  <c r="F287" i="3"/>
  <c r="D287" i="3"/>
  <c r="C287" i="3"/>
  <c r="B287" i="3"/>
  <c r="A287" i="3"/>
  <c r="T286" i="3"/>
  <c r="P286" i="3"/>
  <c r="O286" i="3"/>
  <c r="M286" i="3"/>
  <c r="L286" i="3"/>
  <c r="I286" i="3"/>
  <c r="F286" i="3"/>
  <c r="D286" i="3"/>
  <c r="C286" i="3"/>
  <c r="B286" i="3"/>
  <c r="A286" i="3"/>
  <c r="T285" i="3"/>
  <c r="P285" i="3"/>
  <c r="O285" i="3"/>
  <c r="M285" i="3"/>
  <c r="L285" i="3"/>
  <c r="I285" i="3"/>
  <c r="F285" i="3"/>
  <c r="D285" i="3"/>
  <c r="C285" i="3"/>
  <c r="B285" i="3"/>
  <c r="A285" i="3"/>
  <c r="T284" i="3"/>
  <c r="P284" i="3"/>
  <c r="O284" i="3"/>
  <c r="M284" i="3"/>
  <c r="L284" i="3"/>
  <c r="I284" i="3"/>
  <c r="F284" i="3"/>
  <c r="D284" i="3"/>
  <c r="C284" i="3"/>
  <c r="B284" i="3"/>
  <c r="A284" i="3"/>
  <c r="T283" i="3"/>
  <c r="P283" i="3"/>
  <c r="O283" i="3"/>
  <c r="M283" i="3"/>
  <c r="L283" i="3"/>
  <c r="I283" i="3"/>
  <c r="F283" i="3"/>
  <c r="D283" i="3"/>
  <c r="C283" i="3"/>
  <c r="B283" i="3"/>
  <c r="A283" i="3"/>
  <c r="T282" i="3"/>
  <c r="P282" i="3"/>
  <c r="O282" i="3"/>
  <c r="M282" i="3"/>
  <c r="L282" i="3"/>
  <c r="I282" i="3"/>
  <c r="F282" i="3"/>
  <c r="D282" i="3"/>
  <c r="C282" i="3"/>
  <c r="B282" i="3"/>
  <c r="A282" i="3"/>
  <c r="T281" i="3"/>
  <c r="P281" i="3"/>
  <c r="O281" i="3"/>
  <c r="M281" i="3"/>
  <c r="L281" i="3"/>
  <c r="I281" i="3"/>
  <c r="F281" i="3"/>
  <c r="D281" i="3"/>
  <c r="C281" i="3"/>
  <c r="B281" i="3"/>
  <c r="A281" i="3"/>
  <c r="T280" i="3"/>
  <c r="P280" i="3"/>
  <c r="O280" i="3"/>
  <c r="M280" i="3"/>
  <c r="L280" i="3"/>
  <c r="I280" i="3"/>
  <c r="F280" i="3"/>
  <c r="D280" i="3"/>
  <c r="C280" i="3"/>
  <c r="B280" i="3"/>
  <c r="A280" i="3"/>
  <c r="T279" i="3"/>
  <c r="P279" i="3"/>
  <c r="O279" i="3"/>
  <c r="M279" i="3"/>
  <c r="L279" i="3"/>
  <c r="I279" i="3"/>
  <c r="F279" i="3"/>
  <c r="D279" i="3"/>
  <c r="C279" i="3"/>
  <c r="B279" i="3"/>
  <c r="A279" i="3"/>
  <c r="T278" i="3"/>
  <c r="P278" i="3"/>
  <c r="O278" i="3"/>
  <c r="M278" i="3"/>
  <c r="L278" i="3"/>
  <c r="I278" i="3"/>
  <c r="F278" i="3"/>
  <c r="D278" i="3"/>
  <c r="C278" i="3"/>
  <c r="B278" i="3"/>
  <c r="A278" i="3"/>
  <c r="T277" i="3"/>
  <c r="P277" i="3"/>
  <c r="O277" i="3"/>
  <c r="M277" i="3"/>
  <c r="L277" i="3"/>
  <c r="I277" i="3"/>
  <c r="F277" i="3"/>
  <c r="D277" i="3"/>
  <c r="C277" i="3"/>
  <c r="B277" i="3"/>
  <c r="A277" i="3"/>
  <c r="T276" i="3"/>
  <c r="P276" i="3"/>
  <c r="O276" i="3"/>
  <c r="M276" i="3"/>
  <c r="L276" i="3"/>
  <c r="I276" i="3"/>
  <c r="F276" i="3"/>
  <c r="D276" i="3"/>
  <c r="C276" i="3"/>
  <c r="B276" i="3"/>
  <c r="A276" i="3"/>
  <c r="T275" i="3"/>
  <c r="P275" i="3"/>
  <c r="O275" i="3"/>
  <c r="M275" i="3"/>
  <c r="L275" i="3"/>
  <c r="I275" i="3"/>
  <c r="F275" i="3"/>
  <c r="D275" i="3"/>
  <c r="C275" i="3"/>
  <c r="B275" i="3"/>
  <c r="A275" i="3"/>
  <c r="T274" i="3"/>
  <c r="P274" i="3"/>
  <c r="O274" i="3"/>
  <c r="M274" i="3"/>
  <c r="L274" i="3"/>
  <c r="I274" i="3"/>
  <c r="F274" i="3"/>
  <c r="D274" i="3"/>
  <c r="C274" i="3"/>
  <c r="B274" i="3"/>
  <c r="A274" i="3"/>
  <c r="T273" i="3"/>
  <c r="P273" i="3"/>
  <c r="O273" i="3"/>
  <c r="M273" i="3"/>
  <c r="L273" i="3"/>
  <c r="I273" i="3"/>
  <c r="F273" i="3"/>
  <c r="D273" i="3"/>
  <c r="C273" i="3"/>
  <c r="B273" i="3"/>
  <c r="A273" i="3"/>
  <c r="T272" i="3"/>
  <c r="P272" i="3"/>
  <c r="O272" i="3"/>
  <c r="M272" i="3"/>
  <c r="L272" i="3"/>
  <c r="I272" i="3"/>
  <c r="F272" i="3"/>
  <c r="D272" i="3"/>
  <c r="C272" i="3"/>
  <c r="B272" i="3"/>
  <c r="A272" i="3"/>
  <c r="T271" i="3"/>
  <c r="P271" i="3"/>
  <c r="O271" i="3"/>
  <c r="M271" i="3"/>
  <c r="L271" i="3"/>
  <c r="I271" i="3"/>
  <c r="F271" i="3"/>
  <c r="D271" i="3"/>
  <c r="C271" i="3"/>
  <c r="B271" i="3"/>
  <c r="A271" i="3"/>
  <c r="T270" i="3"/>
  <c r="P270" i="3"/>
  <c r="O270" i="3"/>
  <c r="M270" i="3"/>
  <c r="L270" i="3"/>
  <c r="I270" i="3"/>
  <c r="F270" i="3"/>
  <c r="D270" i="3"/>
  <c r="C270" i="3"/>
  <c r="B270" i="3"/>
  <c r="A270" i="3"/>
  <c r="T269" i="3"/>
  <c r="P269" i="3"/>
  <c r="O269" i="3"/>
  <c r="M269" i="3"/>
  <c r="L269" i="3"/>
  <c r="I269" i="3"/>
  <c r="F269" i="3"/>
  <c r="D269" i="3"/>
  <c r="C269" i="3"/>
  <c r="B269" i="3"/>
  <c r="A269" i="3"/>
  <c r="T268" i="3"/>
  <c r="P268" i="3"/>
  <c r="O268" i="3"/>
  <c r="M268" i="3"/>
  <c r="L268" i="3"/>
  <c r="I268" i="3"/>
  <c r="F268" i="3"/>
  <c r="D268" i="3"/>
  <c r="C268" i="3"/>
  <c r="B268" i="3"/>
  <c r="A268" i="3"/>
  <c r="T267" i="3"/>
  <c r="P267" i="3"/>
  <c r="O267" i="3"/>
  <c r="M267" i="3"/>
  <c r="L267" i="3"/>
  <c r="I267" i="3"/>
  <c r="F267" i="3"/>
  <c r="D267" i="3"/>
  <c r="C267" i="3"/>
  <c r="B267" i="3"/>
  <c r="A267" i="3"/>
  <c r="T266" i="3"/>
  <c r="P266" i="3"/>
  <c r="O266" i="3"/>
  <c r="M266" i="3"/>
  <c r="L266" i="3"/>
  <c r="I266" i="3"/>
  <c r="F266" i="3"/>
  <c r="D266" i="3"/>
  <c r="C266" i="3"/>
  <c r="B266" i="3"/>
  <c r="A266" i="3"/>
  <c r="T265" i="3"/>
  <c r="P265" i="3"/>
  <c r="O265" i="3"/>
  <c r="M265" i="3"/>
  <c r="L265" i="3"/>
  <c r="I265" i="3"/>
  <c r="F265" i="3"/>
  <c r="D265" i="3"/>
  <c r="C265" i="3"/>
  <c r="B265" i="3"/>
  <c r="A265" i="3"/>
  <c r="T264" i="3"/>
  <c r="P264" i="3"/>
  <c r="O264" i="3"/>
  <c r="M264" i="3"/>
  <c r="L264" i="3"/>
  <c r="I264" i="3"/>
  <c r="F264" i="3"/>
  <c r="D264" i="3"/>
  <c r="C264" i="3"/>
  <c r="B264" i="3"/>
  <c r="A264" i="3"/>
  <c r="T263" i="3"/>
  <c r="P263" i="3"/>
  <c r="O263" i="3"/>
  <c r="M263" i="3"/>
  <c r="L263" i="3"/>
  <c r="I263" i="3"/>
  <c r="F263" i="3"/>
  <c r="D263" i="3"/>
  <c r="C263" i="3"/>
  <c r="B263" i="3"/>
  <c r="A263" i="3"/>
  <c r="T262" i="3"/>
  <c r="P262" i="3"/>
  <c r="O262" i="3"/>
  <c r="M262" i="3"/>
  <c r="L262" i="3"/>
  <c r="I262" i="3"/>
  <c r="F262" i="3"/>
  <c r="D262" i="3"/>
  <c r="C262" i="3"/>
  <c r="B262" i="3"/>
  <c r="A262" i="3"/>
  <c r="T261" i="3"/>
  <c r="P261" i="3"/>
  <c r="O261" i="3"/>
  <c r="M261" i="3"/>
  <c r="L261" i="3"/>
  <c r="I261" i="3"/>
  <c r="F261" i="3"/>
  <c r="D261" i="3"/>
  <c r="C261" i="3"/>
  <c r="B261" i="3"/>
  <c r="A261" i="3"/>
  <c r="T260" i="3"/>
  <c r="P260" i="3"/>
  <c r="O260" i="3"/>
  <c r="M260" i="3"/>
  <c r="L260" i="3"/>
  <c r="I260" i="3"/>
  <c r="F260" i="3"/>
  <c r="D260" i="3"/>
  <c r="C260" i="3"/>
  <c r="B260" i="3"/>
  <c r="A260" i="3"/>
  <c r="T259" i="3"/>
  <c r="P259" i="3"/>
  <c r="O259" i="3"/>
  <c r="M259" i="3"/>
  <c r="L259" i="3"/>
  <c r="I259" i="3"/>
  <c r="F259" i="3"/>
  <c r="D259" i="3"/>
  <c r="C259" i="3"/>
  <c r="B259" i="3"/>
  <c r="A259" i="3"/>
  <c r="T258" i="3"/>
  <c r="P258" i="3"/>
  <c r="O258" i="3"/>
  <c r="M258" i="3"/>
  <c r="L258" i="3"/>
  <c r="I258" i="3"/>
  <c r="F258" i="3"/>
  <c r="D258" i="3"/>
  <c r="C258" i="3"/>
  <c r="B258" i="3"/>
  <c r="A258" i="3"/>
  <c r="T257" i="3"/>
  <c r="P257" i="3"/>
  <c r="O257" i="3"/>
  <c r="M257" i="3"/>
  <c r="L257" i="3"/>
  <c r="I257" i="3"/>
  <c r="F257" i="3"/>
  <c r="D257" i="3"/>
  <c r="C257" i="3"/>
  <c r="B257" i="3"/>
  <c r="A257" i="3"/>
  <c r="T256" i="3"/>
  <c r="P256" i="3"/>
  <c r="O256" i="3"/>
  <c r="M256" i="3"/>
  <c r="L256" i="3"/>
  <c r="I256" i="3"/>
  <c r="F256" i="3"/>
  <c r="D256" i="3"/>
  <c r="C256" i="3"/>
  <c r="B256" i="3"/>
  <c r="A256" i="3"/>
  <c r="T255" i="3"/>
  <c r="P255" i="3"/>
  <c r="O255" i="3"/>
  <c r="M255" i="3"/>
  <c r="L255" i="3"/>
  <c r="I255" i="3"/>
  <c r="F255" i="3"/>
  <c r="D255" i="3"/>
  <c r="C255" i="3"/>
  <c r="B255" i="3"/>
  <c r="A255" i="3"/>
  <c r="T254" i="3"/>
  <c r="P254" i="3"/>
  <c r="O254" i="3"/>
  <c r="M254" i="3"/>
  <c r="L254" i="3"/>
  <c r="I254" i="3"/>
  <c r="F254" i="3"/>
  <c r="D254" i="3"/>
  <c r="C254" i="3"/>
  <c r="B254" i="3"/>
  <c r="A254" i="3"/>
  <c r="T253" i="3"/>
  <c r="P253" i="3"/>
  <c r="O253" i="3"/>
  <c r="M253" i="3"/>
  <c r="L253" i="3"/>
  <c r="I253" i="3"/>
  <c r="F253" i="3"/>
  <c r="D253" i="3"/>
  <c r="C253" i="3"/>
  <c r="B253" i="3"/>
  <c r="A253" i="3"/>
  <c r="T252" i="3"/>
  <c r="P252" i="3"/>
  <c r="O252" i="3"/>
  <c r="M252" i="3"/>
  <c r="L252" i="3"/>
  <c r="I252" i="3"/>
  <c r="F252" i="3"/>
  <c r="D252" i="3"/>
  <c r="C252" i="3"/>
  <c r="B252" i="3"/>
  <c r="A252" i="3"/>
  <c r="T251" i="3"/>
  <c r="P251" i="3"/>
  <c r="O251" i="3"/>
  <c r="M251" i="3"/>
  <c r="L251" i="3"/>
  <c r="I251" i="3"/>
  <c r="F251" i="3"/>
  <c r="D251" i="3"/>
  <c r="C251" i="3"/>
  <c r="B251" i="3"/>
  <c r="A251" i="3"/>
  <c r="T250" i="3"/>
  <c r="P250" i="3"/>
  <c r="O250" i="3"/>
  <c r="M250" i="3"/>
  <c r="L250" i="3"/>
  <c r="I250" i="3"/>
  <c r="F250" i="3"/>
  <c r="D250" i="3"/>
  <c r="C250" i="3"/>
  <c r="B250" i="3"/>
  <c r="A250" i="3"/>
  <c r="T249" i="3"/>
  <c r="P249" i="3"/>
  <c r="O249" i="3"/>
  <c r="M249" i="3"/>
  <c r="L249" i="3"/>
  <c r="I249" i="3"/>
  <c r="F249" i="3"/>
  <c r="D249" i="3"/>
  <c r="C249" i="3"/>
  <c r="B249" i="3"/>
  <c r="A249" i="3"/>
  <c r="T248" i="3"/>
  <c r="P248" i="3"/>
  <c r="O248" i="3"/>
  <c r="M248" i="3"/>
  <c r="L248" i="3"/>
  <c r="I248" i="3"/>
  <c r="F248" i="3"/>
  <c r="D248" i="3"/>
  <c r="C248" i="3"/>
  <c r="B248" i="3"/>
  <c r="A248" i="3"/>
  <c r="T247" i="3"/>
  <c r="P247" i="3"/>
  <c r="O247" i="3"/>
  <c r="M247" i="3"/>
  <c r="L247" i="3"/>
  <c r="I247" i="3"/>
  <c r="F247" i="3"/>
  <c r="D247" i="3"/>
  <c r="C247" i="3"/>
  <c r="B247" i="3"/>
  <c r="A247" i="3"/>
  <c r="T246" i="3"/>
  <c r="P246" i="3"/>
  <c r="O246" i="3"/>
  <c r="M246" i="3"/>
  <c r="L246" i="3"/>
  <c r="I246" i="3"/>
  <c r="F246" i="3"/>
  <c r="D246" i="3"/>
  <c r="C246" i="3"/>
  <c r="B246" i="3"/>
  <c r="A246" i="3"/>
  <c r="T245" i="3"/>
  <c r="P245" i="3"/>
  <c r="O245" i="3"/>
  <c r="M245" i="3"/>
  <c r="L245" i="3"/>
  <c r="I245" i="3"/>
  <c r="F245" i="3"/>
  <c r="D245" i="3"/>
  <c r="C245" i="3"/>
  <c r="B245" i="3"/>
  <c r="A245" i="3"/>
  <c r="T244" i="3"/>
  <c r="P244" i="3"/>
  <c r="O244" i="3"/>
  <c r="M244" i="3"/>
  <c r="L244" i="3"/>
  <c r="I244" i="3"/>
  <c r="F244" i="3"/>
  <c r="D244" i="3"/>
  <c r="C244" i="3"/>
  <c r="B244" i="3"/>
  <c r="A244" i="3"/>
  <c r="T243" i="3"/>
  <c r="P243" i="3"/>
  <c r="O243" i="3"/>
  <c r="M243" i="3"/>
  <c r="L243" i="3"/>
  <c r="I243" i="3"/>
  <c r="F243" i="3"/>
  <c r="D243" i="3"/>
  <c r="C243" i="3"/>
  <c r="B243" i="3"/>
  <c r="A243" i="3"/>
  <c r="T242" i="3"/>
  <c r="P242" i="3"/>
  <c r="O242" i="3"/>
  <c r="M242" i="3"/>
  <c r="L242" i="3"/>
  <c r="I242" i="3"/>
  <c r="F242" i="3"/>
  <c r="D242" i="3"/>
  <c r="C242" i="3"/>
  <c r="B242" i="3"/>
  <c r="A242" i="3"/>
  <c r="T241" i="3"/>
  <c r="P241" i="3"/>
  <c r="O241" i="3"/>
  <c r="M241" i="3"/>
  <c r="L241" i="3"/>
  <c r="I241" i="3"/>
  <c r="F241" i="3"/>
  <c r="D241" i="3"/>
  <c r="C241" i="3"/>
  <c r="B241" i="3"/>
  <c r="A241" i="3"/>
  <c r="T240" i="3"/>
  <c r="P240" i="3"/>
  <c r="O240" i="3"/>
  <c r="M240" i="3"/>
  <c r="L240" i="3"/>
  <c r="I240" i="3"/>
  <c r="F240" i="3"/>
  <c r="D240" i="3"/>
  <c r="C240" i="3"/>
  <c r="B240" i="3"/>
  <c r="A240" i="3"/>
  <c r="T239" i="3"/>
  <c r="P239" i="3"/>
  <c r="O239" i="3"/>
  <c r="M239" i="3"/>
  <c r="L239" i="3"/>
  <c r="I239" i="3"/>
  <c r="F239" i="3"/>
  <c r="D239" i="3"/>
  <c r="C239" i="3"/>
  <c r="B239" i="3"/>
  <c r="A239" i="3"/>
  <c r="T238" i="3"/>
  <c r="P238" i="3"/>
  <c r="O238" i="3"/>
  <c r="M238" i="3"/>
  <c r="L238" i="3"/>
  <c r="I238" i="3"/>
  <c r="F238" i="3"/>
  <c r="D238" i="3"/>
  <c r="C238" i="3"/>
  <c r="B238" i="3"/>
  <c r="A238" i="3"/>
  <c r="T237" i="3"/>
  <c r="P237" i="3"/>
  <c r="O237" i="3"/>
  <c r="M237" i="3"/>
  <c r="L237" i="3"/>
  <c r="I237" i="3"/>
  <c r="F237" i="3"/>
  <c r="D237" i="3"/>
  <c r="C237" i="3"/>
  <c r="B237" i="3"/>
  <c r="A237" i="3"/>
  <c r="T236" i="3"/>
  <c r="P236" i="3"/>
  <c r="O236" i="3"/>
  <c r="M236" i="3"/>
  <c r="L236" i="3"/>
  <c r="I236" i="3"/>
  <c r="F236" i="3"/>
  <c r="D236" i="3"/>
  <c r="C236" i="3"/>
  <c r="B236" i="3"/>
  <c r="A236" i="3"/>
  <c r="T235" i="3"/>
  <c r="P235" i="3"/>
  <c r="O235" i="3"/>
  <c r="M235" i="3"/>
  <c r="L235" i="3"/>
  <c r="I235" i="3"/>
  <c r="F235" i="3"/>
  <c r="D235" i="3"/>
  <c r="C235" i="3"/>
  <c r="B235" i="3"/>
  <c r="A235" i="3"/>
  <c r="T234" i="3"/>
  <c r="P234" i="3"/>
  <c r="O234" i="3"/>
  <c r="M234" i="3"/>
  <c r="L234" i="3"/>
  <c r="I234" i="3"/>
  <c r="F234" i="3"/>
  <c r="D234" i="3"/>
  <c r="C234" i="3"/>
  <c r="B234" i="3"/>
  <c r="A234" i="3"/>
  <c r="T233" i="3"/>
  <c r="P233" i="3"/>
  <c r="O233" i="3"/>
  <c r="M233" i="3"/>
  <c r="L233" i="3"/>
  <c r="I233" i="3"/>
  <c r="F233" i="3"/>
  <c r="D233" i="3"/>
  <c r="C233" i="3"/>
  <c r="B233" i="3"/>
  <c r="A233" i="3"/>
  <c r="T232" i="3"/>
  <c r="P232" i="3"/>
  <c r="O232" i="3"/>
  <c r="M232" i="3"/>
  <c r="L232" i="3"/>
  <c r="I232" i="3"/>
  <c r="F232" i="3"/>
  <c r="D232" i="3"/>
  <c r="C232" i="3"/>
  <c r="B232" i="3"/>
  <c r="A232" i="3"/>
  <c r="T231" i="3"/>
  <c r="P231" i="3"/>
  <c r="O231" i="3"/>
  <c r="M231" i="3"/>
  <c r="L231" i="3"/>
  <c r="I231" i="3"/>
  <c r="F231" i="3"/>
  <c r="D231" i="3"/>
  <c r="C231" i="3"/>
  <c r="B231" i="3"/>
  <c r="A231" i="3"/>
  <c r="T230" i="3"/>
  <c r="P230" i="3"/>
  <c r="O230" i="3"/>
  <c r="M230" i="3"/>
  <c r="L230" i="3"/>
  <c r="I230" i="3"/>
  <c r="F230" i="3"/>
  <c r="D230" i="3"/>
  <c r="C230" i="3"/>
  <c r="B230" i="3"/>
  <c r="A230" i="3"/>
  <c r="T229" i="3"/>
  <c r="P229" i="3"/>
  <c r="O229" i="3"/>
  <c r="M229" i="3"/>
  <c r="L229" i="3"/>
  <c r="I229" i="3"/>
  <c r="F229" i="3"/>
  <c r="D229" i="3"/>
  <c r="C229" i="3"/>
  <c r="B229" i="3"/>
  <c r="A229" i="3"/>
  <c r="T228" i="3"/>
  <c r="P228" i="3"/>
  <c r="O228" i="3"/>
  <c r="M228" i="3"/>
  <c r="L228" i="3"/>
  <c r="I228" i="3"/>
  <c r="F228" i="3"/>
  <c r="D228" i="3"/>
  <c r="C228" i="3"/>
  <c r="B228" i="3"/>
  <c r="A228" i="3"/>
  <c r="T227" i="3"/>
  <c r="P227" i="3"/>
  <c r="O227" i="3"/>
  <c r="M227" i="3"/>
  <c r="L227" i="3"/>
  <c r="I227" i="3"/>
  <c r="F227" i="3"/>
  <c r="D227" i="3"/>
  <c r="C227" i="3"/>
  <c r="B227" i="3"/>
  <c r="A227" i="3"/>
  <c r="T226" i="3"/>
  <c r="P226" i="3"/>
  <c r="O226" i="3"/>
  <c r="M226" i="3"/>
  <c r="L226" i="3"/>
  <c r="I226" i="3"/>
  <c r="F226" i="3"/>
  <c r="D226" i="3"/>
  <c r="C226" i="3"/>
  <c r="B226" i="3"/>
  <c r="A226" i="3"/>
  <c r="T225" i="3"/>
  <c r="P225" i="3"/>
  <c r="O225" i="3"/>
  <c r="M225" i="3"/>
  <c r="L225" i="3"/>
  <c r="I225" i="3"/>
  <c r="F225" i="3"/>
  <c r="D225" i="3"/>
  <c r="C225" i="3"/>
  <c r="B225" i="3"/>
  <c r="A225" i="3"/>
  <c r="T224" i="3"/>
  <c r="P224" i="3"/>
  <c r="O224" i="3"/>
  <c r="M224" i="3"/>
  <c r="L224" i="3"/>
  <c r="I224" i="3"/>
  <c r="F224" i="3"/>
  <c r="D224" i="3"/>
  <c r="C224" i="3"/>
  <c r="B224" i="3"/>
  <c r="A224" i="3"/>
  <c r="T223" i="3"/>
  <c r="P223" i="3"/>
  <c r="O223" i="3"/>
  <c r="M223" i="3"/>
  <c r="L223" i="3"/>
  <c r="I223" i="3"/>
  <c r="F223" i="3"/>
  <c r="D223" i="3"/>
  <c r="C223" i="3"/>
  <c r="B223" i="3"/>
  <c r="A223" i="3"/>
  <c r="T222" i="3"/>
  <c r="P222" i="3"/>
  <c r="O222" i="3"/>
  <c r="M222" i="3"/>
  <c r="L222" i="3"/>
  <c r="I222" i="3"/>
  <c r="F222" i="3"/>
  <c r="D222" i="3"/>
  <c r="C222" i="3"/>
  <c r="B222" i="3"/>
  <c r="A222" i="3"/>
  <c r="T221" i="3"/>
  <c r="P221" i="3"/>
  <c r="O221" i="3"/>
  <c r="M221" i="3"/>
  <c r="L221" i="3"/>
  <c r="I221" i="3"/>
  <c r="F221" i="3"/>
  <c r="D221" i="3"/>
  <c r="C221" i="3"/>
  <c r="B221" i="3"/>
  <c r="A221" i="3"/>
  <c r="T220" i="3"/>
  <c r="P220" i="3"/>
  <c r="O220" i="3"/>
  <c r="M220" i="3"/>
  <c r="L220" i="3"/>
  <c r="I220" i="3"/>
  <c r="F220" i="3"/>
  <c r="D220" i="3"/>
  <c r="C220" i="3"/>
  <c r="B220" i="3"/>
  <c r="A220" i="3"/>
  <c r="T219" i="3"/>
  <c r="P219" i="3"/>
  <c r="O219" i="3"/>
  <c r="M219" i="3"/>
  <c r="L219" i="3"/>
  <c r="I219" i="3"/>
  <c r="F219" i="3"/>
  <c r="D219" i="3"/>
  <c r="C219" i="3"/>
  <c r="B219" i="3"/>
  <c r="A219" i="3"/>
  <c r="T218" i="3"/>
  <c r="P218" i="3"/>
  <c r="O218" i="3"/>
  <c r="M218" i="3"/>
  <c r="L218" i="3"/>
  <c r="I218" i="3"/>
  <c r="F218" i="3"/>
  <c r="D218" i="3"/>
  <c r="C218" i="3"/>
  <c r="B218" i="3"/>
  <c r="A218" i="3"/>
  <c r="T217" i="3"/>
  <c r="P217" i="3"/>
  <c r="O217" i="3"/>
  <c r="M217" i="3"/>
  <c r="L217" i="3"/>
  <c r="I217" i="3"/>
  <c r="F217" i="3"/>
  <c r="D217" i="3"/>
  <c r="C217" i="3"/>
  <c r="B217" i="3"/>
  <c r="A217" i="3"/>
  <c r="T216" i="3"/>
  <c r="P216" i="3"/>
  <c r="O216" i="3"/>
  <c r="M216" i="3"/>
  <c r="L216" i="3"/>
  <c r="I216" i="3"/>
  <c r="F216" i="3"/>
  <c r="D216" i="3"/>
  <c r="C216" i="3"/>
  <c r="B216" i="3"/>
  <c r="A216" i="3"/>
  <c r="T215" i="3"/>
  <c r="P215" i="3"/>
  <c r="O215" i="3"/>
  <c r="M215" i="3"/>
  <c r="L215" i="3"/>
  <c r="I215" i="3"/>
  <c r="F215" i="3"/>
  <c r="D215" i="3"/>
  <c r="C215" i="3"/>
  <c r="B215" i="3"/>
  <c r="A215" i="3"/>
  <c r="T214" i="3"/>
  <c r="P214" i="3"/>
  <c r="O214" i="3"/>
  <c r="M214" i="3"/>
  <c r="L214" i="3"/>
  <c r="I214" i="3"/>
  <c r="F214" i="3"/>
  <c r="D214" i="3"/>
  <c r="C214" i="3"/>
  <c r="B214" i="3"/>
  <c r="A214" i="3"/>
  <c r="T213" i="3"/>
  <c r="P213" i="3"/>
  <c r="O213" i="3"/>
  <c r="M213" i="3"/>
  <c r="L213" i="3"/>
  <c r="I213" i="3"/>
  <c r="F213" i="3"/>
  <c r="D213" i="3"/>
  <c r="C213" i="3"/>
  <c r="B213" i="3"/>
  <c r="A213" i="3"/>
  <c r="T212" i="3"/>
  <c r="P212" i="3"/>
  <c r="O212" i="3"/>
  <c r="M212" i="3"/>
  <c r="L212" i="3"/>
  <c r="I212" i="3"/>
  <c r="F212" i="3"/>
  <c r="D212" i="3"/>
  <c r="C212" i="3"/>
  <c r="B212" i="3"/>
  <c r="A212" i="3"/>
  <c r="T211" i="3"/>
  <c r="P211" i="3"/>
  <c r="O211" i="3"/>
  <c r="M211" i="3"/>
  <c r="L211" i="3"/>
  <c r="I211" i="3"/>
  <c r="F211" i="3"/>
  <c r="D211" i="3"/>
  <c r="C211" i="3"/>
  <c r="B211" i="3"/>
  <c r="A211" i="3"/>
  <c r="T210" i="3"/>
  <c r="P210" i="3"/>
  <c r="O210" i="3"/>
  <c r="M210" i="3"/>
  <c r="L210" i="3"/>
  <c r="I210" i="3"/>
  <c r="F210" i="3"/>
  <c r="D210" i="3"/>
  <c r="C210" i="3"/>
  <c r="B210" i="3"/>
  <c r="A210" i="3"/>
  <c r="T209" i="3"/>
  <c r="P209" i="3"/>
  <c r="O209" i="3"/>
  <c r="M209" i="3"/>
  <c r="L209" i="3"/>
  <c r="I209" i="3"/>
  <c r="F209" i="3"/>
  <c r="D209" i="3"/>
  <c r="C209" i="3"/>
  <c r="B209" i="3"/>
  <c r="A209" i="3"/>
  <c r="T208" i="3"/>
  <c r="P208" i="3"/>
  <c r="O208" i="3"/>
  <c r="M208" i="3"/>
  <c r="L208" i="3"/>
  <c r="I208" i="3"/>
  <c r="F208" i="3"/>
  <c r="D208" i="3"/>
  <c r="C208" i="3"/>
  <c r="B208" i="3"/>
  <c r="A208" i="3"/>
  <c r="T207" i="3"/>
  <c r="P207" i="3"/>
  <c r="O207" i="3"/>
  <c r="M207" i="3"/>
  <c r="L207" i="3"/>
  <c r="I207" i="3"/>
  <c r="F207" i="3"/>
  <c r="D207" i="3"/>
  <c r="C207" i="3"/>
  <c r="B207" i="3"/>
  <c r="A207" i="3"/>
  <c r="T206" i="3"/>
  <c r="P206" i="3"/>
  <c r="O206" i="3"/>
  <c r="M206" i="3"/>
  <c r="L206" i="3"/>
  <c r="I206" i="3"/>
  <c r="F206" i="3"/>
  <c r="D206" i="3"/>
  <c r="C206" i="3"/>
  <c r="B206" i="3"/>
  <c r="A206" i="3"/>
  <c r="T205" i="3"/>
  <c r="P205" i="3"/>
  <c r="O205" i="3"/>
  <c r="M205" i="3"/>
  <c r="L205" i="3"/>
  <c r="I205" i="3"/>
  <c r="F205" i="3"/>
  <c r="D205" i="3"/>
  <c r="C205" i="3"/>
  <c r="B205" i="3"/>
  <c r="A205" i="3"/>
  <c r="T204" i="3"/>
  <c r="P204" i="3"/>
  <c r="O204" i="3"/>
  <c r="M204" i="3"/>
  <c r="L204" i="3"/>
  <c r="I204" i="3"/>
  <c r="F204" i="3"/>
  <c r="D204" i="3"/>
  <c r="C204" i="3"/>
  <c r="B204" i="3"/>
  <c r="A204" i="3"/>
  <c r="T203" i="3"/>
  <c r="P203" i="3"/>
  <c r="O203" i="3"/>
  <c r="M203" i="3"/>
  <c r="L203" i="3"/>
  <c r="I203" i="3"/>
  <c r="F203" i="3"/>
  <c r="D203" i="3"/>
  <c r="C203" i="3"/>
  <c r="B203" i="3"/>
  <c r="A203" i="3"/>
  <c r="T202" i="3"/>
  <c r="P202" i="3"/>
  <c r="O202" i="3"/>
  <c r="M202" i="3"/>
  <c r="L202" i="3"/>
  <c r="I202" i="3"/>
  <c r="F202" i="3"/>
  <c r="D202" i="3"/>
  <c r="C202" i="3"/>
  <c r="B202" i="3"/>
  <c r="A202" i="3"/>
  <c r="T201" i="3"/>
  <c r="P201" i="3"/>
  <c r="O201" i="3"/>
  <c r="M201" i="3"/>
  <c r="L201" i="3"/>
  <c r="I201" i="3"/>
  <c r="F201" i="3"/>
  <c r="D201" i="3"/>
  <c r="C201" i="3"/>
  <c r="B201" i="3"/>
  <c r="A201" i="3"/>
  <c r="T200" i="3"/>
  <c r="P200" i="3"/>
  <c r="O200" i="3"/>
  <c r="M200" i="3"/>
  <c r="L200" i="3"/>
  <c r="I200" i="3"/>
  <c r="F200" i="3"/>
  <c r="D200" i="3"/>
  <c r="C200" i="3"/>
  <c r="B200" i="3"/>
  <c r="A200" i="3"/>
  <c r="T199" i="3"/>
  <c r="P199" i="3"/>
  <c r="O199" i="3"/>
  <c r="M199" i="3"/>
  <c r="L199" i="3"/>
  <c r="I199" i="3"/>
  <c r="F199" i="3"/>
  <c r="D199" i="3"/>
  <c r="C199" i="3"/>
  <c r="B199" i="3"/>
  <c r="A199" i="3"/>
  <c r="T198" i="3"/>
  <c r="P198" i="3"/>
  <c r="O198" i="3"/>
  <c r="M198" i="3"/>
  <c r="L198" i="3"/>
  <c r="I198" i="3"/>
  <c r="F198" i="3"/>
  <c r="D198" i="3"/>
  <c r="C198" i="3"/>
  <c r="B198" i="3"/>
  <c r="A198" i="3"/>
  <c r="T197" i="3"/>
  <c r="P197" i="3"/>
  <c r="O197" i="3"/>
  <c r="M197" i="3"/>
  <c r="L197" i="3"/>
  <c r="I197" i="3"/>
  <c r="F197" i="3"/>
  <c r="D197" i="3"/>
  <c r="C197" i="3"/>
  <c r="B197" i="3"/>
  <c r="A197" i="3"/>
  <c r="T196" i="3"/>
  <c r="P196" i="3"/>
  <c r="O196" i="3"/>
  <c r="M196" i="3"/>
  <c r="L196" i="3"/>
  <c r="I196" i="3"/>
  <c r="F196" i="3"/>
  <c r="D196" i="3"/>
  <c r="C196" i="3"/>
  <c r="B196" i="3"/>
  <c r="A196" i="3"/>
  <c r="T195" i="3"/>
  <c r="P195" i="3"/>
  <c r="O195" i="3"/>
  <c r="M195" i="3"/>
  <c r="L195" i="3"/>
  <c r="I195" i="3"/>
  <c r="F195" i="3"/>
  <c r="D195" i="3"/>
  <c r="C195" i="3"/>
  <c r="B195" i="3"/>
  <c r="A195" i="3"/>
  <c r="T194" i="3"/>
  <c r="P194" i="3"/>
  <c r="O194" i="3"/>
  <c r="M194" i="3"/>
  <c r="L194" i="3"/>
  <c r="I194" i="3"/>
  <c r="F194" i="3"/>
  <c r="D194" i="3"/>
  <c r="C194" i="3"/>
  <c r="B194" i="3"/>
  <c r="A194" i="3"/>
  <c r="T193" i="3"/>
  <c r="P193" i="3"/>
  <c r="O193" i="3"/>
  <c r="M193" i="3"/>
  <c r="L193" i="3"/>
  <c r="I193" i="3"/>
  <c r="F193" i="3"/>
  <c r="D193" i="3"/>
  <c r="C193" i="3"/>
  <c r="B193" i="3"/>
  <c r="A193" i="3"/>
  <c r="T192" i="3"/>
  <c r="P192" i="3"/>
  <c r="O192" i="3"/>
  <c r="M192" i="3"/>
  <c r="L192" i="3"/>
  <c r="I192" i="3"/>
  <c r="F192" i="3"/>
  <c r="D192" i="3"/>
  <c r="C192" i="3"/>
  <c r="B192" i="3"/>
  <c r="A192" i="3"/>
  <c r="T191" i="3"/>
  <c r="P191" i="3"/>
  <c r="O191" i="3"/>
  <c r="M191" i="3"/>
  <c r="L191" i="3"/>
  <c r="I191" i="3"/>
  <c r="F191" i="3"/>
  <c r="D191" i="3"/>
  <c r="C191" i="3"/>
  <c r="B191" i="3"/>
  <c r="A191" i="3"/>
  <c r="T190" i="3"/>
  <c r="P190" i="3"/>
  <c r="O190" i="3"/>
  <c r="M190" i="3"/>
  <c r="L190" i="3"/>
  <c r="I190" i="3"/>
  <c r="F190" i="3"/>
  <c r="D190" i="3"/>
  <c r="C190" i="3"/>
  <c r="B190" i="3"/>
  <c r="A190" i="3"/>
  <c r="T189" i="3"/>
  <c r="P189" i="3"/>
  <c r="O189" i="3"/>
  <c r="M189" i="3"/>
  <c r="L189" i="3"/>
  <c r="I189" i="3"/>
  <c r="F189" i="3"/>
  <c r="D189" i="3"/>
  <c r="C189" i="3"/>
  <c r="B189" i="3"/>
  <c r="A189" i="3"/>
  <c r="T188" i="3"/>
  <c r="P188" i="3"/>
  <c r="O188" i="3"/>
  <c r="M188" i="3"/>
  <c r="L188" i="3"/>
  <c r="I188" i="3"/>
  <c r="F188" i="3"/>
  <c r="D188" i="3"/>
  <c r="C188" i="3"/>
  <c r="B188" i="3"/>
  <c r="A188" i="3"/>
  <c r="T187" i="3"/>
  <c r="P187" i="3"/>
  <c r="O187" i="3"/>
  <c r="M187" i="3"/>
  <c r="L187" i="3"/>
  <c r="I187" i="3"/>
  <c r="F187" i="3"/>
  <c r="D187" i="3"/>
  <c r="C187" i="3"/>
  <c r="B187" i="3"/>
  <c r="A187" i="3"/>
  <c r="T186" i="3"/>
  <c r="P186" i="3"/>
  <c r="O186" i="3"/>
  <c r="M186" i="3"/>
  <c r="L186" i="3"/>
  <c r="I186" i="3"/>
  <c r="F186" i="3"/>
  <c r="D186" i="3"/>
  <c r="C186" i="3"/>
  <c r="B186" i="3"/>
  <c r="A186" i="3"/>
  <c r="T185" i="3"/>
  <c r="P185" i="3"/>
  <c r="O185" i="3"/>
  <c r="M185" i="3"/>
  <c r="L185" i="3"/>
  <c r="I185" i="3"/>
  <c r="F185" i="3"/>
  <c r="D185" i="3"/>
  <c r="C185" i="3"/>
  <c r="B185" i="3"/>
  <c r="A185" i="3"/>
  <c r="T184" i="3"/>
  <c r="P184" i="3"/>
  <c r="O184" i="3"/>
  <c r="M184" i="3"/>
  <c r="L184" i="3"/>
  <c r="I184" i="3"/>
  <c r="F184" i="3"/>
  <c r="D184" i="3"/>
  <c r="C184" i="3"/>
  <c r="B184" i="3"/>
  <c r="A184" i="3"/>
  <c r="T183" i="3"/>
  <c r="P183" i="3"/>
  <c r="O183" i="3"/>
  <c r="M183" i="3"/>
  <c r="L183" i="3"/>
  <c r="I183" i="3"/>
  <c r="F183" i="3"/>
  <c r="D183" i="3"/>
  <c r="C183" i="3"/>
  <c r="B183" i="3"/>
  <c r="A183" i="3"/>
  <c r="T182" i="3"/>
  <c r="P182" i="3"/>
  <c r="O182" i="3"/>
  <c r="M182" i="3"/>
  <c r="L182" i="3"/>
  <c r="I182" i="3"/>
  <c r="F182" i="3"/>
  <c r="D182" i="3"/>
  <c r="C182" i="3"/>
  <c r="B182" i="3"/>
  <c r="A182" i="3"/>
  <c r="T181" i="3"/>
  <c r="P181" i="3"/>
  <c r="O181" i="3"/>
  <c r="M181" i="3"/>
  <c r="L181" i="3"/>
  <c r="I181" i="3"/>
  <c r="F181" i="3"/>
  <c r="D181" i="3"/>
  <c r="C181" i="3"/>
  <c r="B181" i="3"/>
  <c r="A181" i="3"/>
  <c r="T180" i="3"/>
  <c r="P180" i="3"/>
  <c r="O180" i="3"/>
  <c r="M180" i="3"/>
  <c r="L180" i="3"/>
  <c r="I180" i="3"/>
  <c r="F180" i="3"/>
  <c r="D180" i="3"/>
  <c r="C180" i="3"/>
  <c r="B180" i="3"/>
  <c r="A180" i="3"/>
  <c r="T179" i="3"/>
  <c r="P179" i="3"/>
  <c r="O179" i="3"/>
  <c r="M179" i="3"/>
  <c r="L179" i="3"/>
  <c r="I179" i="3"/>
  <c r="F179" i="3"/>
  <c r="D179" i="3"/>
  <c r="C179" i="3"/>
  <c r="B179" i="3"/>
  <c r="A179" i="3"/>
  <c r="T178" i="3"/>
  <c r="P178" i="3"/>
  <c r="O178" i="3"/>
  <c r="M178" i="3"/>
  <c r="L178" i="3"/>
  <c r="I178" i="3"/>
  <c r="F178" i="3"/>
  <c r="D178" i="3"/>
  <c r="C178" i="3"/>
  <c r="B178" i="3"/>
  <c r="A178" i="3"/>
  <c r="T177" i="3"/>
  <c r="P177" i="3"/>
  <c r="O177" i="3"/>
  <c r="M177" i="3"/>
  <c r="L177" i="3"/>
  <c r="I177" i="3"/>
  <c r="F177" i="3"/>
  <c r="D177" i="3"/>
  <c r="C177" i="3"/>
  <c r="B177" i="3"/>
  <c r="A177" i="3"/>
  <c r="T176" i="3"/>
  <c r="P176" i="3"/>
  <c r="O176" i="3"/>
  <c r="M176" i="3"/>
  <c r="L176" i="3"/>
  <c r="I176" i="3"/>
  <c r="F176" i="3"/>
  <c r="D176" i="3"/>
  <c r="C176" i="3"/>
  <c r="B176" i="3"/>
  <c r="A176" i="3"/>
  <c r="T175" i="3"/>
  <c r="P175" i="3"/>
  <c r="O175" i="3"/>
  <c r="M175" i="3"/>
  <c r="L175" i="3"/>
  <c r="I175" i="3"/>
  <c r="F175" i="3"/>
  <c r="D175" i="3"/>
  <c r="C175" i="3"/>
  <c r="B175" i="3"/>
  <c r="A175" i="3"/>
  <c r="T174" i="3"/>
  <c r="P174" i="3"/>
  <c r="O174" i="3"/>
  <c r="M174" i="3"/>
  <c r="L174" i="3"/>
  <c r="I174" i="3"/>
  <c r="F174" i="3"/>
  <c r="D174" i="3"/>
  <c r="C174" i="3"/>
  <c r="B174" i="3"/>
  <c r="A174" i="3"/>
  <c r="T173" i="3"/>
  <c r="P173" i="3"/>
  <c r="O173" i="3"/>
  <c r="M173" i="3"/>
  <c r="L173" i="3"/>
  <c r="I173" i="3"/>
  <c r="F173" i="3"/>
  <c r="D173" i="3"/>
  <c r="C173" i="3"/>
  <c r="B173" i="3"/>
  <c r="A173" i="3"/>
  <c r="T172" i="3"/>
  <c r="P172" i="3"/>
  <c r="O172" i="3"/>
  <c r="M172" i="3"/>
  <c r="L172" i="3"/>
  <c r="I172" i="3"/>
  <c r="F172" i="3"/>
  <c r="D172" i="3"/>
  <c r="C172" i="3"/>
  <c r="B172" i="3"/>
  <c r="A172" i="3"/>
  <c r="T171" i="3"/>
  <c r="P171" i="3"/>
  <c r="O171" i="3"/>
  <c r="M171" i="3"/>
  <c r="L171" i="3"/>
  <c r="I171" i="3"/>
  <c r="F171" i="3"/>
  <c r="D171" i="3"/>
  <c r="C171" i="3"/>
  <c r="B171" i="3"/>
  <c r="A171" i="3"/>
  <c r="T170" i="3"/>
  <c r="P170" i="3"/>
  <c r="O170" i="3"/>
  <c r="M170" i="3"/>
  <c r="L170" i="3"/>
  <c r="I170" i="3"/>
  <c r="F170" i="3"/>
  <c r="D170" i="3"/>
  <c r="C170" i="3"/>
  <c r="B170" i="3"/>
  <c r="A170" i="3"/>
  <c r="T169" i="3"/>
  <c r="P169" i="3"/>
  <c r="O169" i="3"/>
  <c r="M169" i="3"/>
  <c r="L169" i="3"/>
  <c r="I169" i="3"/>
  <c r="F169" i="3"/>
  <c r="D169" i="3"/>
  <c r="C169" i="3"/>
  <c r="B169" i="3"/>
  <c r="A169" i="3"/>
  <c r="T168" i="3"/>
  <c r="P168" i="3"/>
  <c r="O168" i="3"/>
  <c r="M168" i="3"/>
  <c r="L168" i="3"/>
  <c r="I168" i="3"/>
  <c r="F168" i="3"/>
  <c r="D168" i="3"/>
  <c r="C168" i="3"/>
  <c r="B168" i="3"/>
  <c r="A168" i="3"/>
  <c r="T167" i="3"/>
  <c r="P167" i="3"/>
  <c r="O167" i="3"/>
  <c r="M167" i="3"/>
  <c r="L167" i="3"/>
  <c r="I167" i="3"/>
  <c r="F167" i="3"/>
  <c r="D167" i="3"/>
  <c r="C167" i="3"/>
  <c r="B167" i="3"/>
  <c r="A167" i="3"/>
  <c r="T166" i="3"/>
  <c r="P166" i="3"/>
  <c r="O166" i="3"/>
  <c r="M166" i="3"/>
  <c r="L166" i="3"/>
  <c r="I166" i="3"/>
  <c r="F166" i="3"/>
  <c r="D166" i="3"/>
  <c r="C166" i="3"/>
  <c r="B166" i="3"/>
  <c r="A166" i="3"/>
  <c r="T165" i="3"/>
  <c r="P165" i="3"/>
  <c r="O165" i="3"/>
  <c r="M165" i="3"/>
  <c r="L165" i="3"/>
  <c r="I165" i="3"/>
  <c r="F165" i="3"/>
  <c r="D165" i="3"/>
  <c r="C165" i="3"/>
  <c r="B165" i="3"/>
  <c r="A165" i="3"/>
  <c r="T164" i="3"/>
  <c r="P164" i="3"/>
  <c r="O164" i="3"/>
  <c r="M164" i="3"/>
  <c r="L164" i="3"/>
  <c r="I164" i="3"/>
  <c r="F164" i="3"/>
  <c r="D164" i="3"/>
  <c r="C164" i="3"/>
  <c r="B164" i="3"/>
  <c r="A164" i="3"/>
  <c r="T163" i="3"/>
  <c r="P163" i="3"/>
  <c r="O163" i="3"/>
  <c r="M163" i="3"/>
  <c r="L163" i="3"/>
  <c r="I163" i="3"/>
  <c r="F163" i="3"/>
  <c r="D163" i="3"/>
  <c r="C163" i="3"/>
  <c r="B163" i="3"/>
  <c r="A163" i="3"/>
  <c r="T162" i="3"/>
  <c r="P162" i="3"/>
  <c r="O162" i="3"/>
  <c r="M162" i="3"/>
  <c r="L162" i="3"/>
  <c r="I162" i="3"/>
  <c r="F162" i="3"/>
  <c r="D162" i="3"/>
  <c r="C162" i="3"/>
  <c r="B162" i="3"/>
  <c r="A162" i="3"/>
  <c r="T161" i="3"/>
  <c r="P161" i="3"/>
  <c r="O161" i="3"/>
  <c r="M161" i="3"/>
  <c r="L161" i="3"/>
  <c r="I161" i="3"/>
  <c r="F161" i="3"/>
  <c r="D161" i="3"/>
  <c r="C161" i="3"/>
  <c r="B161" i="3"/>
  <c r="A161" i="3"/>
  <c r="T160" i="3"/>
  <c r="P160" i="3"/>
  <c r="O160" i="3"/>
  <c r="M160" i="3"/>
  <c r="L160" i="3"/>
  <c r="I160" i="3"/>
  <c r="F160" i="3"/>
  <c r="D160" i="3"/>
  <c r="C160" i="3"/>
  <c r="B160" i="3"/>
  <c r="A160" i="3"/>
  <c r="T159" i="3"/>
  <c r="P159" i="3"/>
  <c r="O159" i="3"/>
  <c r="M159" i="3"/>
  <c r="L159" i="3"/>
  <c r="I159" i="3"/>
  <c r="F159" i="3"/>
  <c r="D159" i="3"/>
  <c r="C159" i="3"/>
  <c r="B159" i="3"/>
  <c r="A159" i="3"/>
  <c r="T158" i="3"/>
  <c r="P158" i="3"/>
  <c r="O158" i="3"/>
  <c r="M158" i="3"/>
  <c r="L158" i="3"/>
  <c r="I158" i="3"/>
  <c r="F158" i="3"/>
  <c r="D158" i="3"/>
  <c r="C158" i="3"/>
  <c r="B158" i="3"/>
  <c r="A158" i="3"/>
  <c r="T157" i="3"/>
  <c r="P157" i="3"/>
  <c r="O157" i="3"/>
  <c r="M157" i="3"/>
  <c r="L157" i="3"/>
  <c r="I157" i="3"/>
  <c r="F157" i="3"/>
  <c r="D157" i="3"/>
  <c r="C157" i="3"/>
  <c r="B157" i="3"/>
  <c r="A157" i="3"/>
  <c r="T156" i="3"/>
  <c r="P156" i="3"/>
  <c r="O156" i="3"/>
  <c r="M156" i="3"/>
  <c r="L156" i="3"/>
  <c r="I156" i="3"/>
  <c r="F156" i="3"/>
  <c r="D156" i="3"/>
  <c r="C156" i="3"/>
  <c r="B156" i="3"/>
  <c r="A156" i="3"/>
  <c r="T155" i="3"/>
  <c r="P155" i="3"/>
  <c r="O155" i="3"/>
  <c r="M155" i="3"/>
  <c r="L155" i="3"/>
  <c r="I155" i="3"/>
  <c r="F155" i="3"/>
  <c r="D155" i="3"/>
  <c r="C155" i="3"/>
  <c r="B155" i="3"/>
  <c r="A155" i="3"/>
  <c r="T154" i="3"/>
  <c r="P154" i="3"/>
  <c r="O154" i="3"/>
  <c r="M154" i="3"/>
  <c r="L154" i="3"/>
  <c r="I154" i="3"/>
  <c r="F154" i="3"/>
  <c r="D154" i="3"/>
  <c r="C154" i="3"/>
  <c r="B154" i="3"/>
  <c r="A154" i="3"/>
  <c r="T153" i="3"/>
  <c r="P153" i="3"/>
  <c r="O153" i="3"/>
  <c r="M153" i="3"/>
  <c r="L153" i="3"/>
  <c r="I153" i="3"/>
  <c r="F153" i="3"/>
  <c r="D153" i="3"/>
  <c r="C153" i="3"/>
  <c r="B153" i="3"/>
  <c r="A153" i="3"/>
  <c r="T152" i="3"/>
  <c r="P152" i="3"/>
  <c r="O152" i="3"/>
  <c r="M152" i="3"/>
  <c r="L152" i="3"/>
  <c r="I152" i="3"/>
  <c r="F152" i="3"/>
  <c r="D152" i="3"/>
  <c r="C152" i="3"/>
  <c r="B152" i="3"/>
  <c r="A152" i="3"/>
  <c r="T151" i="3"/>
  <c r="P151" i="3"/>
  <c r="O151" i="3"/>
  <c r="M151" i="3"/>
  <c r="L151" i="3"/>
  <c r="I151" i="3"/>
  <c r="F151" i="3"/>
  <c r="D151" i="3"/>
  <c r="C151" i="3"/>
  <c r="B151" i="3"/>
  <c r="A151" i="3"/>
  <c r="T150" i="3"/>
  <c r="P150" i="3"/>
  <c r="O150" i="3"/>
  <c r="M150" i="3"/>
  <c r="L150" i="3"/>
  <c r="I150" i="3"/>
  <c r="F150" i="3"/>
  <c r="D150" i="3"/>
  <c r="C150" i="3"/>
  <c r="B150" i="3"/>
  <c r="A150" i="3"/>
  <c r="T149" i="3"/>
  <c r="P149" i="3"/>
  <c r="O149" i="3"/>
  <c r="M149" i="3"/>
  <c r="L149" i="3"/>
  <c r="I149" i="3"/>
  <c r="F149" i="3"/>
  <c r="D149" i="3"/>
  <c r="C149" i="3"/>
  <c r="B149" i="3"/>
  <c r="A149" i="3"/>
  <c r="T148" i="3"/>
  <c r="P148" i="3"/>
  <c r="O148" i="3"/>
  <c r="M148" i="3"/>
  <c r="L148" i="3"/>
  <c r="I148" i="3"/>
  <c r="F148" i="3"/>
  <c r="D148" i="3"/>
  <c r="C148" i="3"/>
  <c r="B148" i="3"/>
  <c r="A148" i="3"/>
  <c r="T147" i="3"/>
  <c r="P147" i="3"/>
  <c r="O147" i="3"/>
  <c r="M147" i="3"/>
  <c r="L147" i="3"/>
  <c r="I147" i="3"/>
  <c r="F147" i="3"/>
  <c r="D147" i="3"/>
  <c r="C147" i="3"/>
  <c r="B147" i="3"/>
  <c r="A147" i="3"/>
  <c r="T146" i="3"/>
  <c r="P146" i="3"/>
  <c r="O146" i="3"/>
  <c r="M146" i="3"/>
  <c r="L146" i="3"/>
  <c r="I146" i="3"/>
  <c r="F146" i="3"/>
  <c r="D146" i="3"/>
  <c r="C146" i="3"/>
  <c r="B146" i="3"/>
  <c r="A146" i="3"/>
  <c r="T145" i="3"/>
  <c r="P145" i="3"/>
  <c r="O145" i="3"/>
  <c r="M145" i="3"/>
  <c r="L145" i="3"/>
  <c r="I145" i="3"/>
  <c r="F145" i="3"/>
  <c r="D145" i="3"/>
  <c r="C145" i="3"/>
  <c r="B145" i="3"/>
  <c r="A145" i="3"/>
  <c r="T144" i="3"/>
  <c r="P144" i="3"/>
  <c r="O144" i="3"/>
  <c r="M144" i="3"/>
  <c r="L144" i="3"/>
  <c r="I144" i="3"/>
  <c r="F144" i="3"/>
  <c r="D144" i="3"/>
  <c r="C144" i="3"/>
  <c r="B144" i="3"/>
  <c r="A144" i="3"/>
  <c r="T143" i="3"/>
  <c r="P143" i="3"/>
  <c r="O143" i="3"/>
  <c r="M143" i="3"/>
  <c r="L143" i="3"/>
  <c r="I143" i="3"/>
  <c r="F143" i="3"/>
  <c r="D143" i="3"/>
  <c r="C143" i="3"/>
  <c r="B143" i="3"/>
  <c r="A143" i="3"/>
  <c r="T142" i="3"/>
  <c r="P142" i="3"/>
  <c r="O142" i="3"/>
  <c r="M142" i="3"/>
  <c r="L142" i="3"/>
  <c r="I142" i="3"/>
  <c r="F142" i="3"/>
  <c r="D142" i="3"/>
  <c r="C142" i="3"/>
  <c r="B142" i="3"/>
  <c r="A142" i="3"/>
  <c r="T141" i="3"/>
  <c r="P141" i="3"/>
  <c r="O141" i="3"/>
  <c r="M141" i="3"/>
  <c r="L141" i="3"/>
  <c r="I141" i="3"/>
  <c r="F141" i="3"/>
  <c r="D141" i="3"/>
  <c r="C141" i="3"/>
  <c r="B141" i="3"/>
  <c r="A141" i="3"/>
  <c r="T140" i="3"/>
  <c r="P140" i="3"/>
  <c r="O140" i="3"/>
  <c r="M140" i="3"/>
  <c r="L140" i="3"/>
  <c r="I140" i="3"/>
  <c r="F140" i="3"/>
  <c r="D140" i="3"/>
  <c r="C140" i="3"/>
  <c r="B140" i="3"/>
  <c r="A140" i="3"/>
  <c r="T139" i="3"/>
  <c r="P139" i="3"/>
  <c r="O139" i="3"/>
  <c r="M139" i="3"/>
  <c r="L139" i="3"/>
  <c r="I139" i="3"/>
  <c r="F139" i="3"/>
  <c r="D139" i="3"/>
  <c r="C139" i="3"/>
  <c r="B139" i="3"/>
  <c r="A139" i="3"/>
  <c r="T138" i="3"/>
  <c r="P138" i="3"/>
  <c r="O138" i="3"/>
  <c r="M138" i="3"/>
  <c r="L138" i="3"/>
  <c r="I138" i="3"/>
  <c r="F138" i="3"/>
  <c r="D138" i="3"/>
  <c r="C138" i="3"/>
  <c r="B138" i="3"/>
  <c r="A138" i="3"/>
  <c r="T137" i="3"/>
  <c r="P137" i="3"/>
  <c r="O137" i="3"/>
  <c r="M137" i="3"/>
  <c r="L137" i="3"/>
  <c r="I137" i="3"/>
  <c r="F137" i="3"/>
  <c r="D137" i="3"/>
  <c r="C137" i="3"/>
  <c r="B137" i="3"/>
  <c r="A137" i="3"/>
  <c r="T136" i="3"/>
  <c r="P136" i="3"/>
  <c r="O136" i="3"/>
  <c r="M136" i="3"/>
  <c r="L136" i="3"/>
  <c r="I136" i="3"/>
  <c r="F136" i="3"/>
  <c r="D136" i="3"/>
  <c r="C136" i="3"/>
  <c r="B136" i="3"/>
  <c r="A136" i="3"/>
  <c r="T135" i="3"/>
  <c r="P135" i="3"/>
  <c r="O135" i="3"/>
  <c r="M135" i="3"/>
  <c r="L135" i="3"/>
  <c r="I135" i="3"/>
  <c r="F135" i="3"/>
  <c r="D135" i="3"/>
  <c r="C135" i="3"/>
  <c r="B135" i="3"/>
  <c r="A135" i="3"/>
  <c r="T134" i="3"/>
  <c r="P134" i="3"/>
  <c r="O134" i="3"/>
  <c r="M134" i="3"/>
  <c r="L134" i="3"/>
  <c r="I134" i="3"/>
  <c r="F134" i="3"/>
  <c r="D134" i="3"/>
  <c r="C134" i="3"/>
  <c r="B134" i="3"/>
  <c r="A134" i="3"/>
  <c r="T133" i="3"/>
  <c r="P133" i="3"/>
  <c r="O133" i="3"/>
  <c r="M133" i="3"/>
  <c r="L133" i="3"/>
  <c r="I133" i="3"/>
  <c r="F133" i="3"/>
  <c r="D133" i="3"/>
  <c r="C133" i="3"/>
  <c r="B133" i="3"/>
  <c r="A133" i="3"/>
  <c r="T132" i="3"/>
  <c r="P132" i="3"/>
  <c r="O132" i="3"/>
  <c r="M132" i="3"/>
  <c r="L132" i="3"/>
  <c r="I132" i="3"/>
  <c r="F132" i="3"/>
  <c r="D132" i="3"/>
  <c r="C132" i="3"/>
  <c r="B132" i="3"/>
  <c r="A132" i="3"/>
  <c r="T131" i="3"/>
  <c r="P131" i="3"/>
  <c r="O131" i="3"/>
  <c r="M131" i="3"/>
  <c r="L131" i="3"/>
  <c r="I131" i="3"/>
  <c r="F131" i="3"/>
  <c r="D131" i="3"/>
  <c r="C131" i="3"/>
  <c r="B131" i="3"/>
  <c r="A131" i="3"/>
  <c r="T130" i="3"/>
  <c r="P130" i="3"/>
  <c r="O130" i="3"/>
  <c r="M130" i="3"/>
  <c r="L130" i="3"/>
  <c r="I130" i="3"/>
  <c r="F130" i="3"/>
  <c r="D130" i="3"/>
  <c r="C130" i="3"/>
  <c r="B130" i="3"/>
  <c r="A130" i="3"/>
  <c r="T129" i="3"/>
  <c r="P129" i="3"/>
  <c r="O129" i="3"/>
  <c r="M129" i="3"/>
  <c r="L129" i="3"/>
  <c r="I129" i="3"/>
  <c r="F129" i="3"/>
  <c r="D129" i="3"/>
  <c r="C129" i="3"/>
  <c r="B129" i="3"/>
  <c r="A129" i="3"/>
  <c r="T128" i="3"/>
  <c r="P128" i="3"/>
  <c r="O128" i="3"/>
  <c r="M128" i="3"/>
  <c r="L128" i="3"/>
  <c r="I128" i="3"/>
  <c r="F128" i="3"/>
  <c r="D128" i="3"/>
  <c r="C128" i="3"/>
  <c r="B128" i="3"/>
  <c r="A128" i="3"/>
  <c r="T127" i="3"/>
  <c r="P127" i="3"/>
  <c r="O127" i="3"/>
  <c r="M127" i="3"/>
  <c r="L127" i="3"/>
  <c r="I127" i="3"/>
  <c r="F127" i="3"/>
  <c r="D127" i="3"/>
  <c r="C127" i="3"/>
  <c r="B127" i="3"/>
  <c r="A127" i="3"/>
  <c r="T126" i="3"/>
  <c r="P126" i="3"/>
  <c r="O126" i="3"/>
  <c r="M126" i="3"/>
  <c r="L126" i="3"/>
  <c r="I126" i="3"/>
  <c r="F126" i="3"/>
  <c r="D126" i="3"/>
  <c r="C126" i="3"/>
  <c r="B126" i="3"/>
  <c r="A126" i="3"/>
  <c r="T125" i="3"/>
  <c r="P125" i="3"/>
  <c r="O125" i="3"/>
  <c r="M125" i="3"/>
  <c r="L125" i="3"/>
  <c r="I125" i="3"/>
  <c r="F125" i="3"/>
  <c r="D125" i="3"/>
  <c r="C125" i="3"/>
  <c r="B125" i="3"/>
  <c r="A125" i="3"/>
  <c r="T124" i="3"/>
  <c r="P124" i="3"/>
  <c r="O124" i="3"/>
  <c r="M124" i="3"/>
  <c r="L124" i="3"/>
  <c r="I124" i="3"/>
  <c r="F124" i="3"/>
  <c r="D124" i="3"/>
  <c r="C124" i="3"/>
  <c r="B124" i="3"/>
  <c r="A124" i="3"/>
  <c r="T123" i="3"/>
  <c r="P123" i="3"/>
  <c r="O123" i="3"/>
  <c r="M123" i="3"/>
  <c r="L123" i="3"/>
  <c r="I123" i="3"/>
  <c r="F123" i="3"/>
  <c r="D123" i="3"/>
  <c r="C123" i="3"/>
  <c r="B123" i="3"/>
  <c r="A123" i="3"/>
  <c r="T122" i="3"/>
  <c r="P122" i="3"/>
  <c r="O122" i="3"/>
  <c r="M122" i="3"/>
  <c r="L122" i="3"/>
  <c r="I122" i="3"/>
  <c r="F122" i="3"/>
  <c r="D122" i="3"/>
  <c r="C122" i="3"/>
  <c r="B122" i="3"/>
  <c r="A122" i="3"/>
  <c r="T121" i="3"/>
  <c r="P121" i="3"/>
  <c r="O121" i="3"/>
  <c r="M121" i="3"/>
  <c r="L121" i="3"/>
  <c r="I121" i="3"/>
  <c r="F121" i="3"/>
  <c r="D121" i="3"/>
  <c r="C121" i="3"/>
  <c r="B121" i="3"/>
  <c r="A121" i="3"/>
  <c r="T120" i="3"/>
  <c r="P120" i="3"/>
  <c r="O120" i="3"/>
  <c r="M120" i="3"/>
  <c r="L120" i="3"/>
  <c r="I120" i="3"/>
  <c r="F120" i="3"/>
  <c r="D120" i="3"/>
  <c r="C120" i="3"/>
  <c r="B120" i="3"/>
  <c r="A120" i="3"/>
  <c r="T119" i="3"/>
  <c r="P119" i="3"/>
  <c r="O119" i="3"/>
  <c r="M119" i="3"/>
  <c r="L119" i="3"/>
  <c r="I119" i="3"/>
  <c r="F119" i="3"/>
  <c r="D119" i="3"/>
  <c r="C119" i="3"/>
  <c r="B119" i="3"/>
  <c r="A119" i="3"/>
  <c r="T118" i="3"/>
  <c r="P118" i="3"/>
  <c r="O118" i="3"/>
  <c r="M118" i="3"/>
  <c r="L118" i="3"/>
  <c r="I118" i="3"/>
  <c r="F118" i="3"/>
  <c r="D118" i="3"/>
  <c r="C118" i="3"/>
  <c r="B118" i="3"/>
  <c r="A118" i="3"/>
  <c r="T117" i="3"/>
  <c r="P117" i="3"/>
  <c r="O117" i="3"/>
  <c r="M117" i="3"/>
  <c r="L117" i="3"/>
  <c r="I117" i="3"/>
  <c r="F117" i="3"/>
  <c r="D117" i="3"/>
  <c r="C117" i="3"/>
  <c r="B117" i="3"/>
  <c r="A117" i="3"/>
  <c r="T116" i="3"/>
  <c r="P116" i="3"/>
  <c r="O116" i="3"/>
  <c r="M116" i="3"/>
  <c r="L116" i="3"/>
  <c r="I116" i="3"/>
  <c r="F116" i="3"/>
  <c r="D116" i="3"/>
  <c r="C116" i="3"/>
  <c r="B116" i="3"/>
  <c r="A116" i="3"/>
  <c r="T115" i="3"/>
  <c r="P115" i="3"/>
  <c r="O115" i="3"/>
  <c r="M115" i="3"/>
  <c r="L115" i="3"/>
  <c r="I115" i="3"/>
  <c r="F115" i="3"/>
  <c r="D115" i="3"/>
  <c r="C115" i="3"/>
  <c r="B115" i="3"/>
  <c r="A115" i="3"/>
  <c r="T114" i="3"/>
  <c r="P114" i="3"/>
  <c r="O114" i="3"/>
  <c r="M114" i="3"/>
  <c r="L114" i="3"/>
  <c r="I114" i="3"/>
  <c r="F114" i="3"/>
  <c r="D114" i="3"/>
  <c r="C114" i="3"/>
  <c r="B114" i="3"/>
  <c r="A114" i="3"/>
  <c r="T113" i="3"/>
  <c r="P113" i="3"/>
  <c r="O113" i="3"/>
  <c r="M113" i="3"/>
  <c r="L113" i="3"/>
  <c r="I113" i="3"/>
  <c r="F113" i="3"/>
  <c r="D113" i="3"/>
  <c r="C113" i="3"/>
  <c r="B113" i="3"/>
  <c r="A113" i="3"/>
  <c r="T112" i="3"/>
  <c r="P112" i="3"/>
  <c r="O112" i="3"/>
  <c r="M112" i="3"/>
  <c r="L112" i="3"/>
  <c r="I112" i="3"/>
  <c r="F112" i="3"/>
  <c r="D112" i="3"/>
  <c r="C112" i="3"/>
  <c r="B112" i="3"/>
  <c r="A112" i="3"/>
  <c r="T111" i="3"/>
  <c r="P111" i="3"/>
  <c r="O111" i="3"/>
  <c r="M111" i="3"/>
  <c r="L111" i="3"/>
  <c r="I111" i="3"/>
  <c r="F111" i="3"/>
  <c r="D111" i="3"/>
  <c r="C111" i="3"/>
  <c r="B111" i="3"/>
  <c r="A111" i="3"/>
  <c r="T110" i="3"/>
  <c r="P110" i="3"/>
  <c r="O110" i="3"/>
  <c r="M110" i="3"/>
  <c r="L110" i="3"/>
  <c r="I110" i="3"/>
  <c r="F110" i="3"/>
  <c r="D110" i="3"/>
  <c r="C110" i="3"/>
  <c r="B110" i="3"/>
  <c r="A110" i="3"/>
  <c r="T109" i="3"/>
  <c r="P109" i="3"/>
  <c r="O109" i="3"/>
  <c r="M109" i="3"/>
  <c r="L109" i="3"/>
  <c r="I109" i="3"/>
  <c r="F109" i="3"/>
  <c r="D109" i="3"/>
  <c r="C109" i="3"/>
  <c r="B109" i="3"/>
  <c r="A109" i="3"/>
  <c r="T108" i="3"/>
  <c r="P108" i="3"/>
  <c r="O108" i="3"/>
  <c r="M108" i="3"/>
  <c r="L108" i="3"/>
  <c r="I108" i="3"/>
  <c r="F108" i="3"/>
  <c r="D108" i="3"/>
  <c r="C108" i="3"/>
  <c r="B108" i="3"/>
  <c r="A108" i="3"/>
  <c r="T107" i="3"/>
  <c r="P107" i="3"/>
  <c r="O107" i="3"/>
  <c r="M107" i="3"/>
  <c r="L107" i="3"/>
  <c r="I107" i="3"/>
  <c r="F107" i="3"/>
  <c r="D107" i="3"/>
  <c r="C107" i="3"/>
  <c r="B107" i="3"/>
  <c r="A107" i="3"/>
  <c r="T106" i="3"/>
  <c r="P106" i="3"/>
  <c r="O106" i="3"/>
  <c r="M106" i="3"/>
  <c r="L106" i="3"/>
  <c r="I106" i="3"/>
  <c r="F106" i="3"/>
  <c r="D106" i="3"/>
  <c r="C106" i="3"/>
  <c r="B106" i="3"/>
  <c r="A106" i="3"/>
  <c r="T105" i="3"/>
  <c r="P105" i="3"/>
  <c r="O105" i="3"/>
  <c r="M105" i="3"/>
  <c r="L105" i="3"/>
  <c r="I105" i="3"/>
  <c r="F105" i="3"/>
  <c r="D105" i="3"/>
  <c r="C105" i="3"/>
  <c r="B105" i="3"/>
  <c r="A105" i="3"/>
  <c r="T104" i="3"/>
  <c r="P104" i="3"/>
  <c r="O104" i="3"/>
  <c r="M104" i="3"/>
  <c r="L104" i="3"/>
  <c r="I104" i="3"/>
  <c r="F104" i="3"/>
  <c r="D104" i="3"/>
  <c r="C104" i="3"/>
  <c r="B104" i="3"/>
  <c r="A104" i="3"/>
  <c r="T103" i="3"/>
  <c r="P103" i="3"/>
  <c r="O103" i="3"/>
  <c r="M103" i="3"/>
  <c r="L103" i="3"/>
  <c r="I103" i="3"/>
  <c r="F103" i="3"/>
  <c r="D103" i="3"/>
  <c r="C103" i="3"/>
  <c r="B103" i="3"/>
  <c r="A103" i="3"/>
  <c r="T102" i="3"/>
  <c r="P102" i="3"/>
  <c r="O102" i="3"/>
  <c r="M102" i="3"/>
  <c r="L102" i="3"/>
  <c r="I102" i="3"/>
  <c r="F102" i="3"/>
  <c r="D102" i="3"/>
  <c r="C102" i="3"/>
  <c r="B102" i="3"/>
  <c r="A102" i="3"/>
  <c r="T101" i="3"/>
  <c r="P101" i="3"/>
  <c r="O101" i="3"/>
  <c r="M101" i="3"/>
  <c r="L101" i="3"/>
  <c r="I101" i="3"/>
  <c r="F101" i="3"/>
  <c r="D101" i="3"/>
  <c r="C101" i="3"/>
  <c r="B101" i="3"/>
  <c r="A101" i="3"/>
  <c r="T100" i="3"/>
  <c r="P100" i="3"/>
  <c r="O100" i="3"/>
  <c r="M100" i="3"/>
  <c r="L100" i="3"/>
  <c r="I100" i="3"/>
  <c r="F100" i="3"/>
  <c r="D100" i="3"/>
  <c r="C100" i="3"/>
  <c r="B100" i="3"/>
  <c r="A100" i="3"/>
  <c r="T99" i="3"/>
  <c r="P99" i="3"/>
  <c r="O99" i="3"/>
  <c r="M99" i="3"/>
  <c r="L99" i="3"/>
  <c r="I99" i="3"/>
  <c r="F99" i="3"/>
  <c r="D99" i="3"/>
  <c r="C99" i="3"/>
  <c r="B99" i="3"/>
  <c r="A99" i="3"/>
  <c r="T98" i="3"/>
  <c r="P98" i="3"/>
  <c r="O98" i="3"/>
  <c r="M98" i="3"/>
  <c r="L98" i="3"/>
  <c r="I98" i="3"/>
  <c r="F98" i="3"/>
  <c r="D98" i="3"/>
  <c r="C98" i="3"/>
  <c r="B98" i="3"/>
  <c r="A98" i="3"/>
  <c r="T97" i="3"/>
  <c r="P97" i="3"/>
  <c r="O97" i="3"/>
  <c r="M97" i="3"/>
  <c r="L97" i="3"/>
  <c r="I97" i="3"/>
  <c r="F97" i="3"/>
  <c r="D97" i="3"/>
  <c r="C97" i="3"/>
  <c r="B97" i="3"/>
  <c r="A97" i="3"/>
  <c r="T96" i="3"/>
  <c r="P96" i="3"/>
  <c r="O96" i="3"/>
  <c r="M96" i="3"/>
  <c r="L96" i="3"/>
  <c r="I96" i="3"/>
  <c r="F96" i="3"/>
  <c r="D96" i="3"/>
  <c r="C96" i="3"/>
  <c r="B96" i="3"/>
  <c r="A96" i="3"/>
  <c r="T95" i="3"/>
  <c r="P95" i="3"/>
  <c r="O95" i="3"/>
  <c r="M95" i="3"/>
  <c r="L95" i="3"/>
  <c r="I95" i="3"/>
  <c r="F95" i="3"/>
  <c r="D95" i="3"/>
  <c r="C95" i="3"/>
  <c r="B95" i="3"/>
  <c r="A95" i="3"/>
  <c r="T94" i="3"/>
  <c r="P94" i="3"/>
  <c r="O94" i="3"/>
  <c r="M94" i="3"/>
  <c r="L94" i="3"/>
  <c r="I94" i="3"/>
  <c r="F94" i="3"/>
  <c r="D94" i="3"/>
  <c r="C94" i="3"/>
  <c r="B94" i="3"/>
  <c r="A94" i="3"/>
  <c r="T93" i="3"/>
  <c r="P93" i="3"/>
  <c r="O93" i="3"/>
  <c r="M93" i="3"/>
  <c r="L93" i="3"/>
  <c r="I93" i="3"/>
  <c r="F93" i="3"/>
  <c r="D93" i="3"/>
  <c r="C93" i="3"/>
  <c r="B93" i="3"/>
  <c r="A93" i="3"/>
  <c r="T92" i="3"/>
  <c r="P92" i="3"/>
  <c r="O92" i="3"/>
  <c r="M92" i="3"/>
  <c r="L92" i="3"/>
  <c r="I92" i="3"/>
  <c r="F92" i="3"/>
  <c r="D92" i="3"/>
  <c r="C92" i="3"/>
  <c r="B92" i="3"/>
  <c r="A92" i="3"/>
  <c r="T91" i="3"/>
  <c r="P91" i="3"/>
  <c r="O91" i="3"/>
  <c r="M91" i="3"/>
  <c r="L91" i="3"/>
  <c r="I91" i="3"/>
  <c r="F91" i="3"/>
  <c r="D91" i="3"/>
  <c r="C91" i="3"/>
  <c r="B91" i="3"/>
  <c r="A91" i="3"/>
  <c r="T90" i="3"/>
  <c r="P90" i="3"/>
  <c r="O90" i="3"/>
  <c r="M90" i="3"/>
  <c r="L90" i="3"/>
  <c r="I90" i="3"/>
  <c r="F90" i="3"/>
  <c r="D90" i="3"/>
  <c r="C90" i="3"/>
  <c r="B90" i="3"/>
  <c r="A90" i="3"/>
  <c r="T89" i="3"/>
  <c r="P89" i="3"/>
  <c r="O89" i="3"/>
  <c r="M89" i="3"/>
  <c r="L89" i="3"/>
  <c r="I89" i="3"/>
  <c r="F89" i="3"/>
  <c r="D89" i="3"/>
  <c r="C89" i="3"/>
  <c r="B89" i="3"/>
  <c r="A89" i="3"/>
  <c r="T88" i="3"/>
  <c r="P88" i="3"/>
  <c r="O88" i="3"/>
  <c r="M88" i="3"/>
  <c r="L88" i="3"/>
  <c r="I88" i="3"/>
  <c r="F88" i="3"/>
  <c r="D88" i="3"/>
  <c r="C88" i="3"/>
  <c r="B88" i="3"/>
  <c r="A88" i="3"/>
  <c r="T87" i="3"/>
  <c r="P87" i="3"/>
  <c r="O87" i="3"/>
  <c r="M87" i="3"/>
  <c r="L87" i="3"/>
  <c r="I87" i="3"/>
  <c r="F87" i="3"/>
  <c r="D87" i="3"/>
  <c r="C87" i="3"/>
  <c r="B87" i="3"/>
  <c r="A87" i="3"/>
  <c r="T86" i="3"/>
  <c r="P86" i="3"/>
  <c r="O86" i="3"/>
  <c r="M86" i="3"/>
  <c r="L86" i="3"/>
  <c r="I86" i="3"/>
  <c r="F86" i="3"/>
  <c r="D86" i="3"/>
  <c r="C86" i="3"/>
  <c r="B86" i="3"/>
  <c r="A86" i="3"/>
  <c r="T85" i="3"/>
  <c r="P85" i="3"/>
  <c r="O85" i="3"/>
  <c r="M85" i="3"/>
  <c r="L85" i="3"/>
  <c r="I85" i="3"/>
  <c r="F85" i="3"/>
  <c r="D85" i="3"/>
  <c r="C85" i="3"/>
  <c r="B85" i="3"/>
  <c r="A85" i="3"/>
  <c r="T84" i="3"/>
  <c r="P84" i="3"/>
  <c r="O84" i="3"/>
  <c r="M84" i="3"/>
  <c r="L84" i="3"/>
  <c r="I84" i="3"/>
  <c r="F84" i="3"/>
  <c r="D84" i="3"/>
  <c r="C84" i="3"/>
  <c r="B84" i="3"/>
  <c r="A84" i="3"/>
  <c r="T83" i="3"/>
  <c r="P83" i="3"/>
  <c r="O83" i="3"/>
  <c r="M83" i="3"/>
  <c r="L83" i="3"/>
  <c r="I83" i="3"/>
  <c r="F83" i="3"/>
  <c r="D83" i="3"/>
  <c r="C83" i="3"/>
  <c r="B83" i="3"/>
  <c r="A83" i="3"/>
  <c r="T82" i="3"/>
  <c r="P82" i="3"/>
  <c r="O82" i="3"/>
  <c r="M82" i="3"/>
  <c r="L82" i="3"/>
  <c r="I82" i="3"/>
  <c r="F82" i="3"/>
  <c r="D82" i="3"/>
  <c r="C82" i="3"/>
  <c r="B82" i="3"/>
  <c r="A82" i="3"/>
  <c r="T81" i="3"/>
  <c r="P81" i="3"/>
  <c r="O81" i="3"/>
  <c r="M81" i="3"/>
  <c r="L81" i="3"/>
  <c r="I81" i="3"/>
  <c r="F81" i="3"/>
  <c r="D81" i="3"/>
  <c r="C81" i="3"/>
  <c r="B81" i="3"/>
  <c r="A81" i="3"/>
  <c r="T80" i="3"/>
  <c r="P80" i="3"/>
  <c r="O80" i="3"/>
  <c r="M80" i="3"/>
  <c r="L80" i="3"/>
  <c r="I80" i="3"/>
  <c r="F80" i="3"/>
  <c r="D80" i="3"/>
  <c r="C80" i="3"/>
  <c r="B80" i="3"/>
  <c r="A80" i="3"/>
  <c r="T79" i="3"/>
  <c r="P79" i="3"/>
  <c r="O79" i="3"/>
  <c r="M79" i="3"/>
  <c r="L79" i="3"/>
  <c r="I79" i="3"/>
  <c r="F79" i="3"/>
  <c r="D79" i="3"/>
  <c r="C79" i="3"/>
  <c r="B79" i="3"/>
  <c r="A79" i="3"/>
  <c r="T78" i="3"/>
  <c r="P78" i="3"/>
  <c r="O78" i="3"/>
  <c r="M78" i="3"/>
  <c r="L78" i="3"/>
  <c r="I78" i="3"/>
  <c r="F78" i="3"/>
  <c r="D78" i="3"/>
  <c r="C78" i="3"/>
  <c r="B78" i="3"/>
  <c r="A78" i="3"/>
  <c r="T77" i="3"/>
  <c r="P77" i="3"/>
  <c r="O77" i="3"/>
  <c r="M77" i="3"/>
  <c r="L77" i="3"/>
  <c r="I77" i="3"/>
  <c r="F77" i="3"/>
  <c r="D77" i="3"/>
  <c r="C77" i="3"/>
  <c r="B77" i="3"/>
  <c r="A77" i="3"/>
  <c r="T76" i="3"/>
  <c r="P76" i="3"/>
  <c r="O76" i="3"/>
  <c r="M76" i="3"/>
  <c r="L76" i="3"/>
  <c r="I76" i="3"/>
  <c r="F76" i="3"/>
  <c r="D76" i="3"/>
  <c r="C76" i="3"/>
  <c r="B76" i="3"/>
  <c r="A76" i="3"/>
  <c r="T75" i="3"/>
  <c r="P75" i="3"/>
  <c r="O75" i="3"/>
  <c r="M75" i="3"/>
  <c r="L75" i="3"/>
  <c r="I75" i="3"/>
  <c r="F75" i="3"/>
  <c r="D75" i="3"/>
  <c r="C75" i="3"/>
  <c r="B75" i="3"/>
  <c r="A75" i="3"/>
  <c r="T74" i="3"/>
  <c r="P74" i="3"/>
  <c r="O74" i="3"/>
  <c r="M74" i="3"/>
  <c r="L74" i="3"/>
  <c r="I74" i="3"/>
  <c r="F74" i="3"/>
  <c r="D74" i="3"/>
  <c r="C74" i="3"/>
  <c r="B74" i="3"/>
  <c r="A74" i="3"/>
  <c r="T73" i="3"/>
  <c r="P73" i="3"/>
  <c r="O73" i="3"/>
  <c r="M73" i="3"/>
  <c r="L73" i="3"/>
  <c r="I73" i="3"/>
  <c r="F73" i="3"/>
  <c r="D73" i="3"/>
  <c r="C73" i="3"/>
  <c r="B73" i="3"/>
  <c r="A73" i="3"/>
  <c r="T72" i="3"/>
  <c r="P72" i="3"/>
  <c r="O72" i="3"/>
  <c r="M72" i="3"/>
  <c r="L72" i="3"/>
  <c r="I72" i="3"/>
  <c r="F72" i="3"/>
  <c r="D72" i="3"/>
  <c r="C72" i="3"/>
  <c r="B72" i="3"/>
  <c r="A72" i="3"/>
  <c r="T71" i="3"/>
  <c r="P71" i="3"/>
  <c r="O71" i="3"/>
  <c r="M71" i="3"/>
  <c r="L71" i="3"/>
  <c r="I71" i="3"/>
  <c r="F71" i="3"/>
  <c r="D71" i="3"/>
  <c r="C71" i="3"/>
  <c r="B71" i="3"/>
  <c r="A71" i="3"/>
  <c r="T70" i="3"/>
  <c r="P70" i="3"/>
  <c r="O70" i="3"/>
  <c r="M70" i="3"/>
  <c r="L70" i="3"/>
  <c r="I70" i="3"/>
  <c r="F70" i="3"/>
  <c r="D70" i="3"/>
  <c r="C70" i="3"/>
  <c r="B70" i="3"/>
  <c r="A70" i="3"/>
  <c r="T69" i="3"/>
  <c r="P69" i="3"/>
  <c r="O69" i="3"/>
  <c r="M69" i="3"/>
  <c r="L69" i="3"/>
  <c r="I69" i="3"/>
  <c r="F69" i="3"/>
  <c r="D69" i="3"/>
  <c r="C69" i="3"/>
  <c r="B69" i="3"/>
  <c r="A69" i="3"/>
  <c r="T68" i="3"/>
  <c r="P68" i="3"/>
  <c r="O68" i="3"/>
  <c r="M68" i="3"/>
  <c r="L68" i="3"/>
  <c r="I68" i="3"/>
  <c r="F68" i="3"/>
  <c r="D68" i="3"/>
  <c r="C68" i="3"/>
  <c r="B68" i="3"/>
  <c r="A68" i="3"/>
  <c r="T67" i="3"/>
  <c r="P67" i="3"/>
  <c r="O67" i="3"/>
  <c r="M67" i="3"/>
  <c r="L67" i="3"/>
  <c r="I67" i="3"/>
  <c r="F67" i="3"/>
  <c r="D67" i="3"/>
  <c r="C67" i="3"/>
  <c r="B67" i="3"/>
  <c r="A67" i="3"/>
  <c r="T66" i="3"/>
  <c r="P66" i="3"/>
  <c r="O66" i="3"/>
  <c r="M66" i="3"/>
  <c r="L66" i="3"/>
  <c r="I66" i="3"/>
  <c r="F66" i="3"/>
  <c r="D66" i="3"/>
  <c r="C66" i="3"/>
  <c r="B66" i="3"/>
  <c r="A66" i="3"/>
  <c r="T65" i="3"/>
  <c r="P65" i="3"/>
  <c r="O65" i="3"/>
  <c r="M65" i="3"/>
  <c r="L65" i="3"/>
  <c r="I65" i="3"/>
  <c r="F65" i="3"/>
  <c r="D65" i="3"/>
  <c r="C65" i="3"/>
  <c r="B65" i="3"/>
  <c r="A65" i="3"/>
  <c r="T64" i="3"/>
  <c r="P64" i="3"/>
  <c r="O64" i="3"/>
  <c r="M64" i="3"/>
  <c r="L64" i="3"/>
  <c r="I64" i="3"/>
  <c r="F64" i="3"/>
  <c r="D64" i="3"/>
  <c r="C64" i="3"/>
  <c r="B64" i="3"/>
  <c r="A64" i="3"/>
  <c r="T63" i="3"/>
  <c r="P63" i="3"/>
  <c r="O63" i="3"/>
  <c r="M63" i="3"/>
  <c r="L63" i="3"/>
  <c r="I63" i="3"/>
  <c r="F63" i="3"/>
  <c r="D63" i="3"/>
  <c r="C63" i="3"/>
  <c r="B63" i="3"/>
  <c r="A63" i="3"/>
  <c r="T62" i="3"/>
  <c r="P62" i="3"/>
  <c r="O62" i="3"/>
  <c r="M62" i="3"/>
  <c r="L62" i="3"/>
  <c r="I62" i="3"/>
  <c r="F62" i="3"/>
  <c r="D62" i="3"/>
  <c r="C62" i="3"/>
  <c r="B62" i="3"/>
  <c r="A62" i="3"/>
  <c r="T61" i="3"/>
  <c r="P61" i="3"/>
  <c r="O61" i="3"/>
  <c r="M61" i="3"/>
  <c r="L61" i="3"/>
  <c r="I61" i="3"/>
  <c r="F61" i="3"/>
  <c r="D61" i="3"/>
  <c r="C61" i="3"/>
  <c r="B61" i="3"/>
  <c r="A61" i="3"/>
  <c r="T60" i="3"/>
  <c r="P60" i="3"/>
  <c r="O60" i="3"/>
  <c r="M60" i="3"/>
  <c r="L60" i="3"/>
  <c r="I60" i="3"/>
  <c r="F60" i="3"/>
  <c r="D60" i="3"/>
  <c r="C60" i="3"/>
  <c r="B60" i="3"/>
  <c r="A60" i="3"/>
  <c r="T59" i="3"/>
  <c r="P59" i="3"/>
  <c r="O59" i="3"/>
  <c r="M59" i="3"/>
  <c r="L59" i="3"/>
  <c r="I59" i="3"/>
  <c r="F59" i="3"/>
  <c r="D59" i="3"/>
  <c r="C59" i="3"/>
  <c r="B59" i="3"/>
  <c r="A59" i="3"/>
  <c r="T58" i="3"/>
  <c r="P58" i="3"/>
  <c r="O58" i="3"/>
  <c r="M58" i="3"/>
  <c r="L58" i="3"/>
  <c r="I58" i="3"/>
  <c r="F58" i="3"/>
  <c r="D58" i="3"/>
  <c r="C58" i="3"/>
  <c r="B58" i="3"/>
  <c r="A58" i="3"/>
  <c r="T57" i="3"/>
  <c r="P57" i="3"/>
  <c r="O57" i="3"/>
  <c r="M57" i="3"/>
  <c r="L57" i="3"/>
  <c r="I57" i="3"/>
  <c r="F57" i="3"/>
  <c r="D57" i="3"/>
  <c r="C57" i="3"/>
  <c r="B57" i="3"/>
  <c r="A57" i="3"/>
  <c r="T56" i="3"/>
  <c r="P56" i="3"/>
  <c r="O56" i="3"/>
  <c r="M56" i="3"/>
  <c r="L56" i="3"/>
  <c r="I56" i="3"/>
  <c r="F56" i="3"/>
  <c r="D56" i="3"/>
  <c r="C56" i="3"/>
  <c r="B56" i="3"/>
  <c r="A56" i="3"/>
  <c r="T55" i="3"/>
  <c r="P55" i="3"/>
  <c r="O55" i="3"/>
  <c r="M55" i="3"/>
  <c r="L55" i="3"/>
  <c r="I55" i="3"/>
  <c r="F55" i="3"/>
  <c r="D55" i="3"/>
  <c r="C55" i="3"/>
  <c r="B55" i="3"/>
  <c r="A55" i="3"/>
  <c r="T54" i="3"/>
  <c r="P54" i="3"/>
  <c r="O54" i="3"/>
  <c r="M54" i="3"/>
  <c r="L54" i="3"/>
  <c r="I54" i="3"/>
  <c r="F54" i="3"/>
  <c r="D54" i="3"/>
  <c r="C54" i="3"/>
  <c r="B54" i="3"/>
  <c r="A54" i="3"/>
  <c r="T53" i="3"/>
  <c r="P53" i="3"/>
  <c r="O53" i="3"/>
  <c r="M53" i="3"/>
  <c r="L53" i="3"/>
  <c r="I53" i="3"/>
  <c r="F53" i="3"/>
  <c r="D53" i="3"/>
  <c r="C53" i="3"/>
  <c r="B53" i="3"/>
  <c r="A53" i="3"/>
  <c r="T52" i="3"/>
  <c r="P52" i="3"/>
  <c r="O52" i="3"/>
  <c r="M52" i="3"/>
  <c r="L52" i="3"/>
  <c r="I52" i="3"/>
  <c r="F52" i="3"/>
  <c r="D52" i="3"/>
  <c r="C52" i="3"/>
  <c r="B52" i="3"/>
  <c r="A52" i="3"/>
  <c r="T51" i="3"/>
  <c r="P51" i="3"/>
  <c r="O51" i="3"/>
  <c r="M51" i="3"/>
  <c r="L51" i="3"/>
  <c r="I51" i="3"/>
  <c r="F51" i="3"/>
  <c r="D51" i="3"/>
  <c r="C51" i="3"/>
  <c r="B51" i="3"/>
  <c r="A51" i="3"/>
  <c r="T50" i="3"/>
  <c r="P50" i="3"/>
  <c r="O50" i="3"/>
  <c r="M50" i="3"/>
  <c r="L50" i="3"/>
  <c r="I50" i="3"/>
  <c r="F50" i="3"/>
  <c r="D50" i="3"/>
  <c r="C50" i="3"/>
  <c r="B50" i="3"/>
  <c r="A50" i="3"/>
  <c r="T49" i="3"/>
  <c r="P49" i="3"/>
  <c r="O49" i="3"/>
  <c r="M49" i="3"/>
  <c r="L49" i="3"/>
  <c r="I49" i="3"/>
  <c r="F49" i="3"/>
  <c r="D49" i="3"/>
  <c r="C49" i="3"/>
  <c r="B49" i="3"/>
  <c r="A49" i="3"/>
  <c r="T48" i="3"/>
  <c r="P48" i="3"/>
  <c r="O48" i="3"/>
  <c r="M48" i="3"/>
  <c r="L48" i="3"/>
  <c r="I48" i="3"/>
  <c r="F48" i="3"/>
  <c r="D48" i="3"/>
  <c r="C48" i="3"/>
  <c r="B48" i="3"/>
  <c r="A48" i="3"/>
  <c r="T47" i="3"/>
  <c r="P47" i="3"/>
  <c r="O47" i="3"/>
  <c r="M47" i="3"/>
  <c r="L47" i="3"/>
  <c r="I47" i="3"/>
  <c r="F47" i="3"/>
  <c r="D47" i="3"/>
  <c r="C47" i="3"/>
  <c r="B47" i="3"/>
  <c r="A47" i="3"/>
  <c r="T46" i="3"/>
  <c r="P46" i="3"/>
  <c r="O46" i="3"/>
  <c r="M46" i="3"/>
  <c r="L46" i="3"/>
  <c r="I46" i="3"/>
  <c r="F46" i="3"/>
  <c r="D46" i="3"/>
  <c r="C46" i="3"/>
  <c r="B46" i="3"/>
  <c r="A46" i="3"/>
  <c r="T45" i="3"/>
  <c r="P45" i="3"/>
  <c r="O45" i="3"/>
  <c r="M45" i="3"/>
  <c r="L45" i="3"/>
  <c r="I45" i="3"/>
  <c r="F45" i="3"/>
  <c r="D45" i="3"/>
  <c r="C45" i="3"/>
  <c r="B45" i="3"/>
  <c r="A45" i="3"/>
  <c r="T44" i="3"/>
  <c r="P44" i="3"/>
  <c r="O44" i="3"/>
  <c r="M44" i="3"/>
  <c r="L44" i="3"/>
  <c r="I44" i="3"/>
  <c r="F44" i="3"/>
  <c r="D44" i="3"/>
  <c r="C44" i="3"/>
  <c r="B44" i="3"/>
  <c r="A44" i="3"/>
  <c r="T43" i="3"/>
  <c r="P43" i="3"/>
  <c r="O43" i="3"/>
  <c r="M43" i="3"/>
  <c r="L43" i="3"/>
  <c r="I43" i="3"/>
  <c r="F43" i="3"/>
  <c r="D43" i="3"/>
  <c r="C43" i="3"/>
  <c r="B43" i="3"/>
  <c r="A43" i="3"/>
  <c r="T42" i="3"/>
  <c r="P42" i="3"/>
  <c r="O42" i="3"/>
  <c r="M42" i="3"/>
  <c r="L42" i="3"/>
  <c r="I42" i="3"/>
  <c r="F42" i="3"/>
  <c r="D42" i="3"/>
  <c r="C42" i="3"/>
  <c r="B42" i="3"/>
  <c r="A42" i="3"/>
  <c r="T41" i="3"/>
  <c r="P41" i="3"/>
  <c r="O41" i="3"/>
  <c r="M41" i="3"/>
  <c r="L41" i="3"/>
  <c r="I41" i="3"/>
  <c r="F41" i="3"/>
  <c r="D41" i="3"/>
  <c r="C41" i="3"/>
  <c r="B41" i="3"/>
  <c r="A41" i="3"/>
  <c r="T40" i="3"/>
  <c r="P40" i="3"/>
  <c r="O40" i="3"/>
  <c r="M40" i="3"/>
  <c r="L40" i="3"/>
  <c r="I40" i="3"/>
  <c r="F40" i="3"/>
  <c r="D40" i="3"/>
  <c r="C40" i="3"/>
  <c r="B40" i="3"/>
  <c r="A40" i="3"/>
  <c r="T39" i="3"/>
  <c r="P39" i="3"/>
  <c r="O39" i="3"/>
  <c r="M39" i="3"/>
  <c r="L39" i="3"/>
  <c r="I39" i="3"/>
  <c r="F39" i="3"/>
  <c r="D39" i="3"/>
  <c r="C39" i="3"/>
  <c r="B39" i="3"/>
  <c r="A39" i="3"/>
  <c r="T38" i="3"/>
  <c r="P38" i="3"/>
  <c r="O38" i="3"/>
  <c r="M38" i="3"/>
  <c r="L38" i="3"/>
  <c r="I38" i="3"/>
  <c r="F38" i="3"/>
  <c r="D38" i="3"/>
  <c r="C38" i="3"/>
  <c r="B38" i="3"/>
  <c r="A38" i="3"/>
  <c r="T37" i="3"/>
  <c r="P37" i="3"/>
  <c r="O37" i="3"/>
  <c r="M37" i="3"/>
  <c r="L37" i="3"/>
  <c r="I37" i="3"/>
  <c r="F37" i="3"/>
  <c r="D37" i="3"/>
  <c r="C37" i="3"/>
  <c r="B37" i="3"/>
  <c r="A37" i="3"/>
  <c r="T36" i="3"/>
  <c r="P36" i="3"/>
  <c r="O36" i="3"/>
  <c r="M36" i="3"/>
  <c r="L36" i="3"/>
  <c r="I36" i="3"/>
  <c r="F36" i="3"/>
  <c r="D36" i="3"/>
  <c r="C36" i="3"/>
  <c r="B36" i="3"/>
  <c r="A36" i="3"/>
  <c r="T35" i="3"/>
  <c r="P35" i="3"/>
  <c r="O35" i="3"/>
  <c r="M35" i="3"/>
  <c r="L35" i="3"/>
  <c r="I35" i="3"/>
  <c r="F35" i="3"/>
  <c r="D35" i="3"/>
  <c r="C35" i="3"/>
  <c r="B35" i="3"/>
  <c r="A35" i="3"/>
  <c r="T34" i="3"/>
  <c r="P34" i="3"/>
  <c r="O34" i="3"/>
  <c r="M34" i="3"/>
  <c r="L34" i="3"/>
  <c r="I34" i="3"/>
  <c r="F34" i="3"/>
  <c r="D34" i="3"/>
  <c r="C34" i="3"/>
  <c r="B34" i="3"/>
  <c r="A34" i="3"/>
  <c r="T33" i="3"/>
  <c r="P33" i="3"/>
  <c r="O33" i="3"/>
  <c r="M33" i="3"/>
  <c r="L33" i="3"/>
  <c r="I33" i="3"/>
  <c r="F33" i="3"/>
  <c r="D33" i="3"/>
  <c r="C33" i="3"/>
  <c r="B33" i="3"/>
  <c r="A33" i="3"/>
  <c r="T32" i="3"/>
  <c r="P32" i="3"/>
  <c r="O32" i="3"/>
  <c r="M32" i="3"/>
  <c r="L32" i="3"/>
  <c r="I32" i="3"/>
  <c r="F32" i="3"/>
  <c r="D32" i="3"/>
  <c r="C32" i="3"/>
  <c r="B32" i="3"/>
  <c r="A32" i="3"/>
  <c r="T31" i="3"/>
  <c r="P31" i="3"/>
  <c r="O31" i="3"/>
  <c r="M31" i="3"/>
  <c r="L31" i="3"/>
  <c r="I31" i="3"/>
  <c r="F31" i="3"/>
  <c r="D31" i="3"/>
  <c r="C31" i="3"/>
  <c r="B31" i="3"/>
  <c r="A31" i="3"/>
  <c r="T30" i="3"/>
  <c r="P30" i="3"/>
  <c r="O30" i="3"/>
  <c r="M30" i="3"/>
  <c r="L30" i="3"/>
  <c r="I30" i="3"/>
  <c r="F30" i="3"/>
  <c r="D30" i="3"/>
  <c r="C30" i="3"/>
  <c r="B30" i="3"/>
  <c r="A30" i="3"/>
  <c r="T29" i="3"/>
  <c r="P29" i="3"/>
  <c r="O29" i="3"/>
  <c r="M29" i="3"/>
  <c r="L29" i="3"/>
  <c r="I29" i="3"/>
  <c r="F29" i="3"/>
  <c r="D29" i="3"/>
  <c r="C29" i="3"/>
  <c r="B29" i="3"/>
  <c r="A29" i="3"/>
  <c r="T28" i="3"/>
  <c r="P28" i="3"/>
  <c r="O28" i="3"/>
  <c r="M28" i="3"/>
  <c r="L28" i="3"/>
  <c r="I28" i="3"/>
  <c r="F28" i="3"/>
  <c r="D28" i="3"/>
  <c r="C28" i="3"/>
  <c r="B28" i="3"/>
  <c r="A28" i="3"/>
  <c r="T27" i="3"/>
  <c r="P27" i="3"/>
  <c r="O27" i="3"/>
  <c r="M27" i="3"/>
  <c r="L27" i="3"/>
  <c r="I27" i="3"/>
  <c r="F27" i="3"/>
  <c r="D27" i="3"/>
  <c r="C27" i="3"/>
  <c r="B27" i="3"/>
  <c r="A27" i="3"/>
  <c r="T26" i="3"/>
  <c r="P26" i="3"/>
  <c r="O26" i="3"/>
  <c r="M26" i="3"/>
  <c r="L26" i="3"/>
  <c r="I26" i="3"/>
  <c r="F26" i="3"/>
  <c r="D26" i="3"/>
  <c r="C26" i="3"/>
  <c r="B26" i="3"/>
  <c r="A26" i="3"/>
  <c r="T25" i="3"/>
  <c r="P25" i="3"/>
  <c r="O25" i="3"/>
  <c r="M25" i="3"/>
  <c r="L25" i="3"/>
  <c r="I25" i="3"/>
  <c r="F25" i="3"/>
  <c r="D25" i="3"/>
  <c r="C25" i="3"/>
  <c r="B25" i="3"/>
  <c r="A25" i="3"/>
  <c r="T24" i="3"/>
  <c r="P24" i="3"/>
  <c r="O24" i="3"/>
  <c r="M24" i="3"/>
  <c r="L24" i="3"/>
  <c r="I24" i="3"/>
  <c r="F24" i="3"/>
  <c r="D24" i="3"/>
  <c r="C24" i="3"/>
  <c r="B24" i="3"/>
  <c r="A24" i="3"/>
  <c r="T23" i="3"/>
  <c r="P23" i="3"/>
  <c r="O23" i="3"/>
  <c r="M23" i="3"/>
  <c r="L23" i="3"/>
  <c r="I23" i="3"/>
  <c r="F23" i="3"/>
  <c r="D23" i="3"/>
  <c r="C23" i="3"/>
  <c r="B23" i="3"/>
  <c r="A23" i="3"/>
  <c r="T22" i="3"/>
  <c r="P22" i="3"/>
  <c r="O22" i="3"/>
  <c r="M22" i="3"/>
  <c r="L22" i="3"/>
  <c r="I22" i="3"/>
  <c r="F22" i="3"/>
  <c r="D22" i="3"/>
  <c r="C22" i="3"/>
  <c r="B22" i="3"/>
  <c r="A22" i="3"/>
  <c r="T21" i="3"/>
  <c r="P21" i="3"/>
  <c r="O21" i="3"/>
  <c r="M21" i="3"/>
  <c r="L21" i="3"/>
  <c r="I21" i="3"/>
  <c r="F21" i="3"/>
  <c r="D21" i="3"/>
  <c r="C21" i="3"/>
  <c r="B21" i="3"/>
  <c r="A21" i="3"/>
  <c r="T20" i="3"/>
  <c r="P20" i="3"/>
  <c r="O20" i="3"/>
  <c r="M20" i="3"/>
  <c r="L20" i="3"/>
  <c r="I20" i="3"/>
  <c r="F20" i="3"/>
  <c r="D20" i="3"/>
  <c r="C20" i="3"/>
  <c r="B20" i="3"/>
  <c r="A20" i="3"/>
  <c r="T19" i="3"/>
  <c r="P19" i="3"/>
  <c r="O19" i="3"/>
  <c r="M19" i="3"/>
  <c r="L19" i="3"/>
  <c r="I19" i="3"/>
  <c r="F19" i="3"/>
  <c r="D19" i="3"/>
  <c r="C19" i="3"/>
  <c r="B19" i="3"/>
  <c r="A19" i="3"/>
  <c r="T18" i="3"/>
  <c r="P18" i="3"/>
  <c r="O18" i="3"/>
  <c r="M18" i="3"/>
  <c r="L18" i="3"/>
  <c r="I18" i="3"/>
  <c r="F18" i="3"/>
  <c r="D18" i="3"/>
  <c r="C18" i="3"/>
  <c r="B18" i="3"/>
  <c r="A18" i="3"/>
  <c r="T17" i="3"/>
  <c r="P17" i="3"/>
  <c r="O17" i="3"/>
  <c r="M17" i="3"/>
  <c r="L17" i="3"/>
  <c r="I17" i="3"/>
  <c r="F17" i="3"/>
  <c r="D17" i="3"/>
  <c r="C17" i="3"/>
  <c r="B17" i="3"/>
  <c r="A17" i="3"/>
  <c r="T16" i="3"/>
  <c r="P16" i="3"/>
  <c r="O16" i="3"/>
  <c r="M16" i="3"/>
  <c r="L16" i="3"/>
  <c r="I16" i="3"/>
  <c r="F16" i="3"/>
  <c r="D16" i="3"/>
  <c r="C16" i="3"/>
  <c r="B16" i="3"/>
  <c r="A16" i="3"/>
  <c r="T15" i="3"/>
  <c r="P15" i="3"/>
  <c r="O15" i="3"/>
  <c r="M15" i="3"/>
  <c r="L15" i="3"/>
  <c r="I15" i="3"/>
  <c r="F15" i="3"/>
  <c r="D15" i="3"/>
  <c r="C15" i="3"/>
  <c r="B15" i="3"/>
  <c r="A15" i="3"/>
  <c r="T14" i="3"/>
  <c r="P14" i="3"/>
  <c r="O14" i="3"/>
  <c r="M14" i="3"/>
  <c r="L14" i="3"/>
  <c r="I14" i="3"/>
  <c r="F14" i="3"/>
  <c r="D14" i="3"/>
  <c r="C14" i="3"/>
  <c r="B14" i="3"/>
  <c r="A14" i="3"/>
  <c r="T13" i="3"/>
  <c r="P13" i="3"/>
  <c r="O13" i="3"/>
  <c r="M13" i="3"/>
  <c r="L13" i="3"/>
  <c r="I13" i="3"/>
  <c r="F13" i="3"/>
  <c r="D13" i="3"/>
  <c r="C13" i="3"/>
  <c r="B13" i="3"/>
  <c r="A13" i="3"/>
  <c r="T12" i="3"/>
  <c r="P12" i="3"/>
  <c r="O12" i="3"/>
  <c r="M12" i="3"/>
  <c r="L12" i="3"/>
  <c r="I12" i="3"/>
  <c r="F12" i="3"/>
  <c r="D12" i="3"/>
  <c r="C12" i="3"/>
  <c r="B12" i="3"/>
  <c r="A12" i="3"/>
  <c r="T11" i="3"/>
  <c r="P11" i="3"/>
  <c r="O11" i="3"/>
  <c r="M11" i="3"/>
  <c r="L11" i="3"/>
  <c r="I11" i="3"/>
  <c r="F11" i="3"/>
  <c r="D11" i="3"/>
  <c r="C11" i="3"/>
  <c r="B11" i="3"/>
  <c r="A11" i="3"/>
  <c r="T10" i="3"/>
  <c r="P10" i="3"/>
  <c r="O10" i="3"/>
  <c r="M10" i="3"/>
  <c r="L10" i="3"/>
  <c r="I10" i="3"/>
  <c r="F10" i="3"/>
  <c r="D10" i="3"/>
  <c r="C10" i="3"/>
  <c r="B10" i="3"/>
  <c r="A10" i="3"/>
  <c r="T9" i="3"/>
  <c r="P9" i="3"/>
  <c r="O9" i="3"/>
  <c r="M9" i="3"/>
  <c r="L9" i="3"/>
  <c r="I9" i="3"/>
  <c r="F9" i="3"/>
  <c r="D9" i="3"/>
  <c r="C9" i="3"/>
  <c r="B9" i="3"/>
  <c r="A9" i="3"/>
  <c r="T8" i="3"/>
  <c r="P8" i="3"/>
  <c r="O8" i="3"/>
  <c r="M8" i="3"/>
  <c r="L8" i="3"/>
  <c r="I8" i="3"/>
  <c r="F8" i="3"/>
  <c r="D8" i="3"/>
  <c r="C8" i="3"/>
  <c r="B8" i="3"/>
  <c r="A8" i="3"/>
  <c r="T7" i="3"/>
  <c r="P7" i="3"/>
  <c r="O7" i="3"/>
  <c r="M7" i="3"/>
  <c r="L7" i="3"/>
  <c r="I7" i="3"/>
  <c r="F7" i="3"/>
  <c r="D7" i="3"/>
  <c r="C7" i="3"/>
  <c r="B7" i="3"/>
  <c r="A7" i="3"/>
  <c r="T6" i="3"/>
  <c r="P6" i="3"/>
  <c r="O6" i="3"/>
  <c r="M6" i="3"/>
  <c r="L6" i="3"/>
  <c r="I6" i="3"/>
  <c r="F6" i="3"/>
  <c r="D6" i="3"/>
  <c r="C6" i="3"/>
  <c r="B6" i="3"/>
  <c r="A6" i="3"/>
  <c r="T5" i="3"/>
  <c r="P5" i="3"/>
  <c r="O5" i="3"/>
  <c r="M5" i="3"/>
  <c r="L5" i="3"/>
  <c r="I5" i="3"/>
  <c r="F5" i="3"/>
  <c r="D5" i="3"/>
  <c r="C5" i="3"/>
  <c r="B5" i="3"/>
  <c r="A5" i="3"/>
  <c r="T4" i="3"/>
  <c r="P4" i="3"/>
  <c r="O4" i="3"/>
  <c r="M4" i="3"/>
  <c r="L4" i="3"/>
  <c r="I4" i="3"/>
  <c r="F4" i="3"/>
  <c r="D4" i="3"/>
  <c r="C4" i="3"/>
  <c r="B4" i="3"/>
  <c r="A4" i="3"/>
  <c r="T3" i="3"/>
  <c r="P3" i="3"/>
  <c r="O3" i="3"/>
  <c r="M3" i="3"/>
  <c r="L3" i="3"/>
  <c r="I3" i="3"/>
  <c r="F3" i="3"/>
  <c r="D3" i="3"/>
  <c r="B3" i="3"/>
  <c r="A3" i="3"/>
  <c r="Q102" i="2"/>
  <c r="Q101" i="2"/>
  <c r="Q100" i="2"/>
  <c r="Q99" i="2"/>
  <c r="Q98" i="2"/>
  <c r="Q92" i="2"/>
  <c r="Q91" i="2"/>
  <c r="Q89" i="2"/>
  <c r="Q88" i="2"/>
  <c r="Q87" i="2"/>
  <c r="Q82" i="2"/>
  <c r="Q81" i="2"/>
  <c r="Q78" i="2"/>
  <c r="Q74" i="2"/>
  <c r="Q73" i="2"/>
  <c r="Q72" i="2"/>
  <c r="Q66" i="2"/>
  <c r="Q64" i="2"/>
  <c r="Q63" i="2"/>
  <c r="Q62" i="2"/>
  <c r="Q61" i="2"/>
  <c r="Q60" i="2"/>
  <c r="Q58" i="2"/>
  <c r="Q55" i="2"/>
  <c r="Q52" i="2"/>
  <c r="Q51" i="2"/>
  <c r="Q49" i="2"/>
  <c r="Q46" i="2"/>
  <c r="Q42" i="2"/>
  <c r="Q41" i="2"/>
  <c r="Q37" i="2"/>
  <c r="Q35" i="2"/>
  <c r="Q31" i="2"/>
  <c r="Q29" i="2"/>
  <c r="Q27" i="2"/>
  <c r="Q26" i="2"/>
  <c r="Q25" i="2"/>
  <c r="Q24" i="2"/>
  <c r="Q23" i="2"/>
  <c r="Q22" i="2"/>
  <c r="Q21" i="2"/>
  <c r="Q20" i="2"/>
  <c r="Q18" i="2"/>
  <c r="Q17" i="2"/>
  <c r="Q15" i="2"/>
  <c r="Q3" i="2"/>
  <c r="T14" i="2"/>
  <c r="T4" i="2"/>
  <c r="T6" i="2"/>
  <c r="T5" i="2"/>
  <c r="T9" i="2"/>
  <c r="T2" i="2"/>
  <c r="P2" i="3"/>
  <c r="H12" i="5"/>
  <c r="G12" i="5"/>
  <c r="F12" i="5"/>
  <c r="E12" i="5"/>
  <c r="D12" i="5"/>
  <c r="I11" i="5"/>
  <c r="I10" i="5"/>
  <c r="I9" i="5"/>
  <c r="A3" i="1"/>
  <c r="A2" i="1"/>
  <c r="A1" i="1"/>
  <c r="H46" i="4"/>
  <c r="N46" i="4" s="1"/>
  <c r="H47" i="4"/>
  <c r="D4" i="1" s="1"/>
  <c r="K45" i="4"/>
  <c r="H43" i="4"/>
  <c r="I39" i="4"/>
  <c r="I38" i="4"/>
  <c r="I37" i="4"/>
  <c r="I36" i="4"/>
  <c r="I35" i="4"/>
  <c r="H39" i="4"/>
  <c r="H38" i="4"/>
  <c r="H37" i="4"/>
  <c r="H36" i="4"/>
  <c r="H35" i="4"/>
  <c r="H44" i="4"/>
  <c r="N44" i="4" s="1"/>
  <c r="J43" i="4"/>
  <c r="K44" i="4"/>
  <c r="E59" i="4"/>
  <c r="H69" i="4"/>
  <c r="J44" i="4"/>
  <c r="K39" i="4"/>
  <c r="L39" i="4" s="1"/>
  <c r="K38" i="4"/>
  <c r="L38" i="4" s="1"/>
  <c r="K37" i="4"/>
  <c r="L37" i="4" s="1"/>
  <c r="K36" i="4"/>
  <c r="L36" i="4" s="1"/>
  <c r="K35" i="4"/>
  <c r="M38" i="4"/>
  <c r="N38" i="4" s="1"/>
  <c r="M37" i="4"/>
  <c r="N37" i="4" s="1"/>
  <c r="M36" i="4"/>
  <c r="N36" i="4" s="1"/>
  <c r="M52" i="4"/>
  <c r="N52" i="4" s="1"/>
  <c r="M51" i="4"/>
  <c r="N51" i="4" s="1"/>
  <c r="M50" i="4"/>
  <c r="N50" i="4" s="1"/>
  <c r="L52" i="4"/>
  <c r="L51" i="4"/>
  <c r="L50" i="4"/>
  <c r="D74" i="4"/>
  <c r="C74" i="4"/>
  <c r="K70" i="4"/>
  <c r="K69" i="4"/>
  <c r="K68" i="4"/>
  <c r="K67" i="4"/>
  <c r="B24" i="4"/>
  <c r="A2" i="3"/>
  <c r="O2" i="3"/>
  <c r="L2" i="3"/>
  <c r="F2" i="3"/>
  <c r="T2" i="3"/>
  <c r="M2" i="3"/>
  <c r="D2" i="3"/>
  <c r="B2" i="3"/>
  <c r="I2" i="3"/>
  <c r="M35" i="4" l="1"/>
  <c r="N35" i="4" s="1"/>
  <c r="L35" i="4"/>
  <c r="Q76" i="2"/>
  <c r="Q75" i="2"/>
  <c r="Q71" i="2"/>
  <c r="Q65" i="2"/>
  <c r="Q45" i="2"/>
  <c r="Q44" i="2"/>
  <c r="Q40" i="2"/>
  <c r="Q28" i="2"/>
  <c r="Q16" i="2"/>
  <c r="Q8" i="2"/>
  <c r="Q4" i="2"/>
  <c r="Q47" i="2"/>
  <c r="Q43" i="2"/>
  <c r="Q39" i="2"/>
  <c r="Q38" i="2"/>
  <c r="Q30" i="2"/>
  <c r="Q19" i="2"/>
  <c r="Q90" i="2"/>
  <c r="Q70" i="2"/>
  <c r="Q69" i="2"/>
  <c r="Q59" i="2"/>
  <c r="Q57" i="2"/>
  <c r="Q56" i="2"/>
  <c r="Q54" i="2"/>
  <c r="Q53" i="2"/>
  <c r="Q11" i="2"/>
  <c r="Q9" i="2"/>
  <c r="Q84" i="2"/>
  <c r="Q83" i="2"/>
  <c r="Q68" i="2"/>
  <c r="Q67" i="2"/>
  <c r="Q50" i="2"/>
  <c r="Q48" i="2"/>
  <c r="Q36" i="2"/>
  <c r="Q34" i="2"/>
  <c r="Q33" i="2"/>
  <c r="Q32" i="2"/>
  <c r="Q13" i="2"/>
  <c r="Q12" i="2"/>
  <c r="Q10" i="2"/>
  <c r="Q86" i="2"/>
  <c r="Q85" i="2"/>
  <c r="Q14" i="2"/>
  <c r="Q7" i="2"/>
  <c r="Q6" i="2"/>
  <c r="Q5" i="2"/>
  <c r="Q97" i="2"/>
  <c r="Q96" i="2"/>
  <c r="Q95" i="2"/>
  <c r="Q94" i="2"/>
  <c r="Q93" i="2"/>
  <c r="Q80" i="2"/>
  <c r="Q79" i="2"/>
  <c r="Q77" i="2"/>
  <c r="N417" i="3"/>
  <c r="N416" i="3"/>
  <c r="N415" i="3"/>
  <c r="N414" i="3"/>
  <c r="N413" i="3"/>
  <c r="N412" i="3"/>
  <c r="N411" i="3"/>
  <c r="N410" i="3"/>
  <c r="N409" i="3"/>
  <c r="N408" i="3"/>
  <c r="N407" i="3"/>
  <c r="N406" i="3"/>
  <c r="N405" i="3"/>
  <c r="N404" i="3"/>
  <c r="N403" i="3"/>
  <c r="N402" i="3"/>
  <c r="N401" i="3"/>
  <c r="N400" i="3"/>
  <c r="N399" i="3"/>
  <c r="N398" i="3"/>
  <c r="N397" i="3"/>
  <c r="N396" i="3"/>
  <c r="N395" i="3"/>
  <c r="N394" i="3"/>
  <c r="N393" i="3"/>
  <c r="N392" i="3"/>
  <c r="N391" i="3"/>
  <c r="N390" i="3"/>
  <c r="N389" i="3"/>
  <c r="N388" i="3"/>
  <c r="N387" i="3"/>
  <c r="N386" i="3"/>
  <c r="N385" i="3"/>
  <c r="N384" i="3"/>
  <c r="N383" i="3"/>
  <c r="N382" i="3"/>
  <c r="N381" i="3"/>
  <c r="N380" i="3"/>
  <c r="N379" i="3"/>
  <c r="N378" i="3"/>
  <c r="N377" i="3"/>
  <c r="N376" i="3"/>
  <c r="N375" i="3"/>
  <c r="N374" i="3"/>
  <c r="N373" i="3"/>
  <c r="N372" i="3"/>
  <c r="N371" i="3"/>
  <c r="N370" i="3"/>
  <c r="N369" i="3"/>
  <c r="N368" i="3"/>
  <c r="N367" i="3"/>
  <c r="N366" i="3"/>
  <c r="N365" i="3"/>
  <c r="N364" i="3"/>
  <c r="N363" i="3"/>
  <c r="N362" i="3"/>
  <c r="N361" i="3"/>
  <c r="N360" i="3"/>
  <c r="N359" i="3"/>
  <c r="N358" i="3"/>
  <c r="N357" i="3"/>
  <c r="N356" i="3"/>
  <c r="N355" i="3"/>
  <c r="N354" i="3"/>
  <c r="N353" i="3"/>
  <c r="N352" i="3"/>
  <c r="N351" i="3"/>
  <c r="N350" i="3"/>
  <c r="N349" i="3"/>
  <c r="N348" i="3"/>
  <c r="N347" i="3"/>
  <c r="N346" i="3"/>
  <c r="N345" i="3"/>
  <c r="N344" i="3"/>
  <c r="N343" i="3"/>
  <c r="N342" i="3"/>
  <c r="N341" i="3"/>
  <c r="N340" i="3"/>
  <c r="N339" i="3"/>
  <c r="N338" i="3"/>
  <c r="N337" i="3"/>
  <c r="N336" i="3"/>
  <c r="N335" i="3"/>
  <c r="N334" i="3"/>
  <c r="N333" i="3"/>
  <c r="N332" i="3"/>
  <c r="N331" i="3"/>
  <c r="N330" i="3"/>
  <c r="N329" i="3"/>
  <c r="N328" i="3"/>
  <c r="N327" i="3"/>
  <c r="N326" i="3"/>
  <c r="N325" i="3"/>
  <c r="N324" i="3"/>
  <c r="N323" i="3"/>
  <c r="N322" i="3"/>
  <c r="N321" i="3"/>
  <c r="N320" i="3"/>
  <c r="N319" i="3"/>
  <c r="N318" i="3"/>
  <c r="N317" i="3"/>
  <c r="N316" i="3"/>
  <c r="N315" i="3"/>
  <c r="N314" i="3"/>
  <c r="N313" i="3"/>
  <c r="N312" i="3"/>
  <c r="N311" i="3"/>
  <c r="N310" i="3"/>
  <c r="N309" i="3"/>
  <c r="N308" i="3"/>
  <c r="N307" i="3"/>
  <c r="N306" i="3"/>
  <c r="N305" i="3"/>
  <c r="N304" i="3"/>
  <c r="N303" i="3"/>
  <c r="N302" i="3"/>
  <c r="N301" i="3"/>
  <c r="N300" i="3"/>
  <c r="N299" i="3"/>
  <c r="N298" i="3"/>
  <c r="N297" i="3"/>
  <c r="N296" i="3"/>
  <c r="N295" i="3"/>
  <c r="N294" i="3"/>
  <c r="N293" i="3"/>
  <c r="N292" i="3"/>
  <c r="N291" i="3"/>
  <c r="N290" i="3"/>
  <c r="N289" i="3"/>
  <c r="N288" i="3"/>
  <c r="N287" i="3"/>
  <c r="N286" i="3"/>
  <c r="N285" i="3"/>
  <c r="N284" i="3"/>
  <c r="N283" i="3"/>
  <c r="N282" i="3"/>
  <c r="N281" i="3"/>
  <c r="N280" i="3"/>
  <c r="N279" i="3"/>
  <c r="N278" i="3"/>
  <c r="N277" i="3"/>
  <c r="N276" i="3"/>
  <c r="N275" i="3"/>
  <c r="N274" i="3"/>
  <c r="N273" i="3"/>
  <c r="N272" i="3"/>
  <c r="N271" i="3"/>
  <c r="N270" i="3"/>
  <c r="N269" i="3"/>
  <c r="N268" i="3"/>
  <c r="N267" i="3"/>
  <c r="N266" i="3"/>
  <c r="N265" i="3"/>
  <c r="N264" i="3"/>
  <c r="N263" i="3"/>
  <c r="N262" i="3"/>
  <c r="N261" i="3"/>
  <c r="N260" i="3"/>
  <c r="N259" i="3"/>
  <c r="N258" i="3"/>
  <c r="N257" i="3"/>
  <c r="N256" i="3"/>
  <c r="N255" i="3"/>
  <c r="N254" i="3"/>
  <c r="N253" i="3"/>
  <c r="N252" i="3"/>
  <c r="N251" i="3"/>
  <c r="N250" i="3"/>
  <c r="N249" i="3"/>
  <c r="N248" i="3"/>
  <c r="N247" i="3"/>
  <c r="N246" i="3"/>
  <c r="N245" i="3"/>
  <c r="N244" i="3"/>
  <c r="N243" i="3"/>
  <c r="N242" i="3"/>
  <c r="N241" i="3"/>
  <c r="N240" i="3"/>
  <c r="N239" i="3"/>
  <c r="N238" i="3"/>
  <c r="N237" i="3"/>
  <c r="N236" i="3"/>
  <c r="N235" i="3"/>
  <c r="N234" i="3"/>
  <c r="N233" i="3"/>
  <c r="N232" i="3"/>
  <c r="N231" i="3"/>
  <c r="N230" i="3"/>
  <c r="N229" i="3"/>
  <c r="N228" i="3"/>
  <c r="N227" i="3"/>
  <c r="N226" i="3"/>
  <c r="N225" i="3"/>
  <c r="N224" i="3"/>
  <c r="N223" i="3"/>
  <c r="N222" i="3"/>
  <c r="N221" i="3"/>
  <c r="N220" i="3"/>
  <c r="N219" i="3"/>
  <c r="N218" i="3"/>
  <c r="N217" i="3"/>
  <c r="N216" i="3"/>
  <c r="N215" i="3"/>
  <c r="N214" i="3"/>
  <c r="N213" i="3"/>
  <c r="N212" i="3"/>
  <c r="N211" i="3"/>
  <c r="N210" i="3"/>
  <c r="N209" i="3"/>
  <c r="N208" i="3"/>
  <c r="N207" i="3"/>
  <c r="N206" i="3"/>
  <c r="N205" i="3"/>
  <c r="N204" i="3"/>
  <c r="N203" i="3"/>
  <c r="N202" i="3"/>
  <c r="N201" i="3"/>
  <c r="N200" i="3"/>
  <c r="N199" i="3"/>
  <c r="N198" i="3"/>
  <c r="N197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71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1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N3" i="3"/>
  <c r="Q2" i="2"/>
  <c r="D1" i="1"/>
  <c r="D2" i="1"/>
  <c r="H45" i="4"/>
  <c r="M46" i="4"/>
  <c r="M44" i="4"/>
  <c r="M39" i="4"/>
  <c r="N39" i="4" s="1"/>
  <c r="N2" i="3"/>
  <c r="D3" i="1" l="1"/>
  <c r="N45" i="4"/>
  <c r="M45" i="4"/>
  <c r="M53" i="4" l="1"/>
  <c r="N5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AdminAfis</author>
  </authors>
  <commentList>
    <comment ref="D5" authorId="0" shapeId="0" xr:uid="{7944D146-5F6C-481B-9324-56DC19E4777F}">
      <text>
        <r>
          <rPr>
            <b/>
            <sz val="9"/>
            <color indexed="81"/>
            <rFont val="Tahoma"/>
            <family val="2"/>
          </rPr>
          <t>AdminAfis:</t>
        </r>
        <r>
          <rPr>
            <sz val="9"/>
            <color indexed="81"/>
            <rFont val="Tahoma"/>
            <family val="2"/>
          </rPr>
          <t xml:space="preserve">
Pour plus d'explications, rendez-vous dans l'onglet "Notice"</t>
        </r>
      </text>
    </comment>
  </commentList>
</comments>
</file>

<file path=xl/sharedStrings.xml><?xml version="1.0" encoding="utf-8"?>
<sst xmlns="http://schemas.openxmlformats.org/spreadsheetml/2006/main" count="2163" uniqueCount="328">
  <si>
    <t>V 1</t>
  </si>
  <si>
    <r>
      <t xml:space="preserve">Explication sur l"usage de la colonne C (Administrateurs) de l'Onglet "Adhérents"
</t>
    </r>
    <r>
      <rPr>
        <sz val="14"/>
        <rFont val="Aptos"/>
        <family val="2"/>
      </rPr>
      <t xml:space="preserve">En tant que membre, l'organisation ou l'entrepise est représentée par :
&gt; Son </t>
    </r>
    <r>
      <rPr>
        <b/>
        <sz val="14"/>
        <rFont val="Aptos"/>
        <family val="2"/>
      </rPr>
      <t>Représentant</t>
    </r>
    <r>
      <rPr>
        <sz val="14"/>
        <rFont val="Aptos"/>
        <family val="2"/>
      </rPr>
      <t xml:space="preserve"> (c'est la personne qui signe le Bulletin Adhésion Membre)
&gt; Son</t>
    </r>
    <r>
      <rPr>
        <b/>
        <sz val="14"/>
        <rFont val="Aptos"/>
        <family val="2"/>
      </rPr>
      <t xml:space="preserve"> Administrateur Titulaire </t>
    </r>
    <r>
      <rPr>
        <sz val="14"/>
        <rFont val="Aptos"/>
        <family val="2"/>
      </rPr>
      <t xml:space="preserve">
&gt; Ses </t>
    </r>
    <r>
      <rPr>
        <b/>
        <sz val="14"/>
        <rFont val="Aptos"/>
        <family val="2"/>
      </rPr>
      <t>Administrateurs Suppléants</t>
    </r>
    <r>
      <rPr>
        <sz val="14"/>
        <rFont val="Aptos"/>
        <family val="2"/>
      </rPr>
      <t xml:space="preserve"> (Facultatif, jusqu’à 2 suppléants peuvent être nommés) 
Représentants et Administrateurs ont des rôles particuliers concernant le fonctionnement de l’AFIS.
</t>
    </r>
    <r>
      <rPr>
        <b/>
        <sz val="14"/>
        <rFont val="Aptos"/>
        <family val="2"/>
      </rPr>
      <t>Conseil d’Administration =&gt; Administrateurs</t>
    </r>
    <r>
      <rPr>
        <sz val="14"/>
        <rFont val="Aptos"/>
        <family val="2"/>
      </rPr>
      <t xml:space="preserve">
&gt; L’</t>
    </r>
    <r>
      <rPr>
        <b/>
        <sz val="14"/>
        <rFont val="Aptos"/>
        <family val="2"/>
      </rPr>
      <t>Administrateur Titulaire</t>
    </r>
    <r>
      <rPr>
        <sz val="14"/>
        <rFont val="Aptos"/>
        <family val="2"/>
      </rPr>
      <t xml:space="preserve"> représente le membre lors des </t>
    </r>
    <r>
      <rPr>
        <b/>
        <sz val="14"/>
        <rFont val="Aptos"/>
        <family val="2"/>
      </rPr>
      <t xml:space="preserve">Conseil d’Administration </t>
    </r>
    <r>
      <rPr>
        <sz val="14"/>
        <rFont val="Aptos"/>
        <family val="2"/>
      </rPr>
      <t>qui ont lieu au minium 4 fois par an.  En cas d’indisponibilité, L’</t>
    </r>
    <r>
      <rPr>
        <b/>
        <sz val="14"/>
        <rFont val="Aptos"/>
        <family val="2"/>
      </rPr>
      <t>Administrateur Titulaire</t>
    </r>
    <r>
      <rPr>
        <sz val="14"/>
        <rFont val="Aptos"/>
        <family val="2"/>
      </rPr>
      <t xml:space="preserve"> peut se faire remplacer par un Administrateur Suppléant ou un autre adhérent de l’entreprise membre.
&gt; Les liens Internet pour les votes électroniques sont envoyés à l’</t>
    </r>
    <r>
      <rPr>
        <b/>
        <sz val="14"/>
        <rFont val="Aptos"/>
        <family val="2"/>
      </rPr>
      <t xml:space="preserve">Administrateur Titulaire </t>
    </r>
    <r>
      <rPr>
        <sz val="14"/>
        <rFont val="Aptos"/>
        <family val="2"/>
      </rPr>
      <t xml:space="preserve">uniquement qui se chargera de le faire suivre à son remplaçant en cas de besoin.
</t>
    </r>
    <r>
      <rPr>
        <b/>
        <sz val="14"/>
        <rFont val="Aptos"/>
        <family val="2"/>
      </rPr>
      <t>Assemblée Générale =&gt; Représentant</t>
    </r>
    <r>
      <rPr>
        <sz val="14"/>
        <rFont val="Aptos"/>
        <family val="2"/>
      </rPr>
      <t xml:space="preserve">
&gt; Le </t>
    </r>
    <r>
      <rPr>
        <b/>
        <sz val="14"/>
        <rFont val="Aptos"/>
        <family val="2"/>
      </rPr>
      <t xml:space="preserve">Représentant </t>
    </r>
    <r>
      <rPr>
        <sz val="14"/>
        <rFont val="Aptos"/>
        <family val="2"/>
      </rPr>
      <t xml:space="preserve">représente le membre lors des </t>
    </r>
    <r>
      <rPr>
        <b/>
        <sz val="14"/>
        <rFont val="Aptos"/>
        <family val="2"/>
      </rPr>
      <t xml:space="preserve">Assemblés Générales </t>
    </r>
    <r>
      <rPr>
        <sz val="14"/>
        <rFont val="Aptos"/>
        <family val="2"/>
      </rPr>
      <t xml:space="preserve">qui a lieu au moins une fois par an. 
&gt; Le </t>
    </r>
    <r>
      <rPr>
        <b/>
        <sz val="14"/>
        <rFont val="Aptos"/>
        <family val="2"/>
      </rPr>
      <t>Représentant</t>
    </r>
    <r>
      <rPr>
        <sz val="14"/>
        <rFont val="Aptos"/>
        <family val="2"/>
      </rPr>
      <t xml:space="preserve"> peut se faire représenter en cas d’indisponibilité, en général par un </t>
    </r>
    <r>
      <rPr>
        <b/>
        <sz val="14"/>
        <rFont val="Aptos"/>
        <family val="2"/>
      </rPr>
      <t>Administrateur</t>
    </r>
    <r>
      <rPr>
        <sz val="14"/>
        <rFont val="Aptos"/>
        <family val="2"/>
      </rPr>
      <t xml:space="preserve">.
&gt; Les liens Internet pour les votes électroniques sont envoyés au </t>
    </r>
    <r>
      <rPr>
        <b/>
        <sz val="14"/>
        <rFont val="Aptos"/>
        <family val="2"/>
      </rPr>
      <t>Représentant</t>
    </r>
    <r>
      <rPr>
        <sz val="14"/>
        <rFont val="Aptos"/>
        <family val="2"/>
      </rPr>
      <t xml:space="preserve"> uniquement qui se chargera de le faire suivre à son remplaçant en cas de besoin.</t>
    </r>
    <r>
      <rPr>
        <b/>
        <sz val="14"/>
        <color rgb="FFFF0000"/>
        <rFont val="Aptos"/>
        <family val="2"/>
      </rPr>
      <t xml:space="preserve">
</t>
    </r>
  </si>
  <si>
    <r>
      <rPr>
        <b/>
        <sz val="14"/>
        <color rgb="FFFF0000"/>
        <rFont val="Aptos"/>
        <family val="2"/>
      </rPr>
      <t>Explication sur l’usage de la colonne D (Type d'Adhésion) de l'Onglet "Adhérents"</t>
    </r>
    <r>
      <rPr>
        <b/>
        <sz val="12"/>
        <color theme="1"/>
        <rFont val="Aptos"/>
        <family val="2"/>
      </rPr>
      <t xml:space="preserve">
</t>
    </r>
  </si>
  <si>
    <t>Nb Maxi d'adhésions</t>
  </si>
  <si>
    <t>Prix d'une adhésions supplémentaires</t>
  </si>
  <si>
    <t>Permet de maintenir sa certification INCOSE active</t>
  </si>
  <si>
    <t>Type d'adhésion</t>
  </si>
  <si>
    <t>GG</t>
  </si>
  <si>
    <t>ETI</t>
  </si>
  <si>
    <t>PME</t>
  </si>
  <si>
    <t>TPE</t>
  </si>
  <si>
    <t>E&amp;R</t>
  </si>
  <si>
    <t>Associée AFIS seule | Gratuit</t>
  </si>
  <si>
    <t>n/a</t>
  </si>
  <si>
    <t>NON</t>
  </si>
  <si>
    <t>Double AFIS+INCOSE |Incluses</t>
  </si>
  <si>
    <t>OUI</t>
  </si>
  <si>
    <t>Double AFIS+INCOSE |Supplémentaire -Tarif réduit</t>
  </si>
  <si>
    <t>Double AFIS+INCOSE |Supplémentaire - Plein tarif</t>
  </si>
  <si>
    <t>Double AFIS+INCOSE |Supplémentaire - Etudiant</t>
  </si>
  <si>
    <t>Cotisations Membre</t>
  </si>
  <si>
    <t>Bulletin d'adhésion AFIS en qualité de Membre - 2027</t>
  </si>
  <si>
    <r>
      <t xml:space="preserve">Formulaire renseigné et signé à adresser par courriel à </t>
    </r>
    <r>
      <rPr>
        <i/>
        <u/>
        <sz val="8"/>
        <rFont val="Calibri Light"/>
        <family val="2"/>
        <scheme val="major"/>
      </rPr>
      <t>afis@afis.fr</t>
    </r>
    <r>
      <rPr>
        <i/>
        <sz val="8"/>
        <rFont val="Calibri Light"/>
        <family val="2"/>
        <scheme val="major"/>
      </rPr>
      <t xml:space="preserve"> et </t>
    </r>
    <r>
      <rPr>
        <i/>
        <u/>
        <sz val="8"/>
        <rFont val="Calibri Light"/>
        <family val="2"/>
        <scheme val="major"/>
      </rPr>
      <t>secretaire@afis.fr</t>
    </r>
    <r>
      <rPr>
        <i/>
        <sz val="8"/>
        <rFont val="Calibri Light"/>
        <family val="2"/>
        <scheme val="major"/>
      </rPr>
      <t xml:space="preserve"> (permanence AFIS et Secrétaire Général)</t>
    </r>
  </si>
  <si>
    <t xml:space="preserve">Représentant de l'Entreprise ou de l'Organisme </t>
  </si>
  <si>
    <t>Civilité*</t>
  </si>
  <si>
    <t>Nom*</t>
  </si>
  <si>
    <t>Les cellules surlignées en jaune sont à remplir obligatoirement</t>
  </si>
  <si>
    <t>Prénom*</t>
  </si>
  <si>
    <t>Fonction*</t>
  </si>
  <si>
    <t>Entreprise / Organisme *</t>
  </si>
  <si>
    <t>Téléphone*</t>
  </si>
  <si>
    <t>Adresse courriel*</t>
  </si>
  <si>
    <t>&gt; Je déclare avoir, dans le cadre de mes attributions professionnelles, la capacité de faire adhérer l’entreprise / l’organisme</t>
  </si>
  <si>
    <t>en tant que membre de l’AFIS, et de représenter cette entreprise / cet organisme à l’AFIS. </t>
  </si>
  <si>
    <t>&gt; Je déclare vouloir faire adhérer l’entreprise / l’organisme à l’AFIS et avoir pris connaissance des Statuts et du Règlement Intérieur de l’association en vigueur.</t>
  </si>
  <si>
    <t>Case à cocher validant les déclarations et la prise de connaissance des Statuts et du Règlement Intérieur de l’association en vigueur (consultables sur https://www.afis.fr/nous-connaitre/notre-organisation/)</t>
  </si>
  <si>
    <t>Adhésion =&gt; Remplir la feuille "Adhérents" voir aussi les explications détraillée dans la feuille "Notice - A lire"</t>
  </si>
  <si>
    <t>&gt; Votre adhésion en tant qu'organisation Membre vous donne droit à des adhésions individuelles: 
       - 250 "Adhésions Associé AFIS": Ces personnes sont adhérentes de l'AFIS, mais ne sont pas adhérentes de l'INCOSE (non suffisant pour maintenir sa certification INCOSE)
       - Un nombre d'"Adhésions Double AFIS+INCOSE". Ces personnes sont à la fois adhérentes de l'AFIS et de l'INCOSE.
           o  Gratuites (entre 3 et 15 selon votre collège)
           o à Tarif réduit au delà des adhésion gratuite entre 10 et 50 selon votre collège. A delà de cette limite les adhésions sont compté à plein tarif.
           o au Tarif Etudiant</t>
  </si>
  <si>
    <t>&gt; Votre adhésion doit correspondre à votre "collège":</t>
  </si>
  <si>
    <t>Mon collège* :</t>
  </si>
  <si>
    <t>Adhésion Membre</t>
  </si>
  <si>
    <t>Type d'Adhésion</t>
  </si>
  <si>
    <t>Nb salariés</t>
  </si>
  <si>
    <t>Chiffre d'Affaire</t>
  </si>
  <si>
    <t>Seuils Adhésions individuelles</t>
  </si>
  <si>
    <t>Montant de la cotisation Membre</t>
  </si>
  <si>
    <t>A payer</t>
  </si>
  <si>
    <t>INCOSE / AFIS
Incluses</t>
  </si>
  <si>
    <t>INCOSE / AFIS
Tarif Réduit</t>
  </si>
  <si>
    <t>AFIS seule
Gratuit</t>
  </si>
  <si>
    <t>HT</t>
  </si>
  <si>
    <t>TTC (20%)</t>
  </si>
  <si>
    <t>TOTAL HT</t>
  </si>
  <si>
    <t>TOTAL TTC (20%)</t>
  </si>
  <si>
    <t>Grands Groupes</t>
  </si>
  <si>
    <r>
      <rPr>
        <sz val="8"/>
        <rFont val="Symbol"/>
        <family val="1"/>
        <charset val="2"/>
      </rPr>
      <t>³</t>
    </r>
    <r>
      <rPr>
        <sz val="8"/>
        <rFont val="Calibri Light"/>
        <family val="2"/>
        <scheme val="major"/>
      </rPr>
      <t xml:space="preserve"> 1500 M€</t>
    </r>
  </si>
  <si>
    <t>Entreprises de Taille Intermédiaire</t>
  </si>
  <si>
    <t>251 à 4999</t>
  </si>
  <si>
    <t>&lt; 1500 M€</t>
  </si>
  <si>
    <t>Petites et Moyennes Entreprises</t>
  </si>
  <si>
    <t>26 à 250</t>
  </si>
  <si>
    <t>&lt; 50 M€</t>
  </si>
  <si>
    <t>Très Petites Entreprises</t>
  </si>
  <si>
    <t>1 à 25</t>
  </si>
  <si>
    <t>&lt; 2 M€</t>
  </si>
  <si>
    <t>Enseignement &amp; Recherche</t>
  </si>
  <si>
    <t>N/A</t>
  </si>
  <si>
    <t>Adhésions supplémentaires. A déclarer dans l'onglet "Adhérents" colonne D "Type d'Adhésion"</t>
  </si>
  <si>
    <t>Types d'Adhésions</t>
  </si>
  <si>
    <t>Nombre déclaré</t>
  </si>
  <si>
    <t>Max</t>
  </si>
  <si>
    <t>Adhésions doubles AFIS / INCOSE incluses</t>
  </si>
  <si>
    <t>gratuit</t>
  </si>
  <si>
    <t>Adhésions doubles AFIS / INCOSE Supplémentaires - Tarif réduit</t>
  </si>
  <si>
    <t>Adhésions doubles AFIS / INCOSE Supplémentaires - Plein Tarif</t>
  </si>
  <si>
    <t>Adhésions doubles AFIS / INCOSE Supplémentaires - étudiant</t>
  </si>
  <si>
    <t>Adhésions Associée AFIS seul - Gratuit</t>
  </si>
  <si>
    <t>Autres achats à préciser</t>
  </si>
  <si>
    <t>Autre  / A Préciser (sponsoring, don,…)</t>
  </si>
  <si>
    <t>Total à payer</t>
  </si>
  <si>
    <t>Devis, Facturation et Paiement</t>
  </si>
  <si>
    <r>
      <t xml:space="preserve">Un </t>
    </r>
    <r>
      <rPr>
        <b/>
        <sz val="9"/>
        <rFont val="Calibri Light"/>
        <family val="2"/>
        <scheme val="major"/>
      </rPr>
      <t>devis</t>
    </r>
    <r>
      <rPr>
        <sz val="9"/>
        <rFont val="Calibri Light"/>
        <family val="2"/>
        <scheme val="major"/>
      </rPr>
      <t xml:space="preserve"> est-il nécessaire?*</t>
    </r>
  </si>
  <si>
    <r>
      <t xml:space="preserve">Si OUI, le </t>
    </r>
    <r>
      <rPr>
        <b/>
        <sz val="9"/>
        <rFont val="Calibri Light"/>
        <family val="2"/>
        <scheme val="major"/>
      </rPr>
      <t xml:space="preserve">devis </t>
    </r>
    <r>
      <rPr>
        <sz val="9"/>
        <rFont val="Calibri Light"/>
        <family val="2"/>
        <scheme val="major"/>
      </rPr>
      <t>est à adresser à l'adresse suivante:</t>
    </r>
  </si>
  <si>
    <r>
      <t xml:space="preserve">La </t>
    </r>
    <r>
      <rPr>
        <b/>
        <sz val="9"/>
        <rFont val="Calibri Light"/>
        <family val="2"/>
        <scheme val="major"/>
      </rPr>
      <t xml:space="preserve">facture </t>
    </r>
    <r>
      <rPr>
        <sz val="9"/>
        <rFont val="Calibri Light"/>
        <family val="2"/>
        <scheme val="major"/>
      </rPr>
      <t>est à adresser à l'adresse suivante:</t>
    </r>
  </si>
  <si>
    <t>Entreprise / organisme</t>
  </si>
  <si>
    <t>Entreprise / organisme*</t>
  </si>
  <si>
    <t>Service</t>
  </si>
  <si>
    <t>Adresse 1</t>
  </si>
  <si>
    <t>Adresse 1*</t>
  </si>
  <si>
    <t>Adresse 2</t>
  </si>
  <si>
    <t>Code Postal</t>
  </si>
  <si>
    <t>Code Postal*</t>
  </si>
  <si>
    <t>Ville</t>
  </si>
  <si>
    <t>Ville*</t>
  </si>
  <si>
    <t>Pays</t>
  </si>
  <si>
    <t>Pays*</t>
  </si>
  <si>
    <r>
      <t xml:space="preserve">La </t>
    </r>
    <r>
      <rPr>
        <b/>
        <sz val="9"/>
        <rFont val="Calibri Light"/>
        <family val="2"/>
        <scheme val="major"/>
      </rPr>
      <t xml:space="preserve">commande </t>
    </r>
    <r>
      <rPr>
        <sz val="9"/>
        <rFont val="Calibri Light"/>
        <family val="2"/>
        <scheme val="major"/>
      </rPr>
      <t xml:space="preserve">en retour, est à adresser à </t>
    </r>
    <r>
      <rPr>
        <u/>
        <sz val="9"/>
        <rFont val="Calibri Light"/>
        <family val="2"/>
        <scheme val="major"/>
      </rPr>
      <t>afis@afis.fr</t>
    </r>
  </si>
  <si>
    <t>Délai prévisionnel à réception de la facture*</t>
  </si>
  <si>
    <t>jours</t>
  </si>
  <si>
    <t>Interlocuteur à reancer à l'issue de ce délai*</t>
  </si>
  <si>
    <t>l'Administrateur uniquement</t>
  </si>
  <si>
    <t>Droit à l'image</t>
  </si>
  <si>
    <t>J’autorise l’AFIS, ou le prestataire qui interviendra pour son compte, à photographier et à filmer les adhérents que je représente et à utiliser ces sources pour les besoins de communication de l’AFIS. En conséquence de quoi et conformément aux dispositions relatives au droit à l’image et au droit au nom, j’autorise les Services communication missionnés par l’AFIS à enregistrer, reproduire et communiquer au public les photographies et séquences vidéo prises pendant la finale, par tout moyen qu’ils jugeront utile: retransmission en direct, article de presse, revue, plaquette promotionnelle, sites Internet institutionnels. Les bénéficiaires de l’autorisation s’interdisent expressément de procéder à une exploitation des photos et films susceptible de porter atteinte à la vie privée ou à la réputation, ou à toute autre exploitation préjudiciable. De même est exclue toute exploitation à caractère commercial.</t>
  </si>
  <si>
    <t>Tampon de l'entité</t>
  </si>
  <si>
    <t>Date et visa précédés de la mention "Bon pour Adhésion"</t>
  </si>
  <si>
    <t>Bulletin d'adhésion Membre AFIS 2027</t>
  </si>
  <si>
    <t>AFIS © - Ce document est la propriété de l'AFIS - Toute communication, reproduction, publication, même partielle, est interdite sauf autorisation écrite.</t>
  </si>
  <si>
    <t>"Administrateur" et "Type d'Adhésion" Explications sans l'onglet "NOTICE - A lire !"</t>
  </si>
  <si>
    <t>N°</t>
  </si>
  <si>
    <t>Administrateurs</t>
  </si>
  <si>
    <r>
      <rPr>
        <b/>
        <sz val="14"/>
        <color theme="7"/>
        <rFont val="Calibri"/>
        <family val="2"/>
        <scheme val="minor"/>
      </rPr>
      <t>Type d'Adhésion.</t>
    </r>
    <r>
      <rPr>
        <b/>
        <sz val="11"/>
        <color theme="7"/>
        <rFont val="Calibri"/>
        <family val="2"/>
        <scheme val="minor"/>
      </rPr>
      <t xml:space="preserve">
Pour les adhésions supplémentaires, elle seront automatiquement comptées au tarif réduit jusqu'à la limite maximale dépendant du collège</t>
    </r>
  </si>
  <si>
    <t>Catégorie adhérent</t>
  </si>
  <si>
    <t>N°INCOSE (Si existant)</t>
  </si>
  <si>
    <t>Civilité</t>
  </si>
  <si>
    <t>Nom</t>
  </si>
  <si>
    <t>Prénom</t>
  </si>
  <si>
    <t>Email</t>
  </si>
  <si>
    <t>Code postal</t>
  </si>
  <si>
    <t>Souhait Chapitre Régional</t>
  </si>
  <si>
    <t>Choix Comité Thématique 1</t>
  </si>
  <si>
    <t>Choix Comité Thématique 2</t>
  </si>
  <si>
    <t>Choix Comité Thématique 3</t>
  </si>
  <si>
    <t>Sur la base du code postal</t>
  </si>
  <si>
    <t>Sexe</t>
  </si>
  <si>
    <t>Montant de l'opération</t>
  </si>
  <si>
    <t>Moyen de paiement</t>
  </si>
  <si>
    <t>Date de l'opération</t>
  </si>
  <si>
    <t>Date de début de l'adhésion</t>
  </si>
  <si>
    <t>Date de fin de l'adhésion</t>
  </si>
  <si>
    <t>Type Adhésion</t>
  </si>
  <si>
    <t>Catégorie Adhérent</t>
  </si>
  <si>
    <t>Entreprise / Organisation</t>
  </si>
  <si>
    <t>Numéro INCOSE</t>
  </si>
  <si>
    <t>Niveau d'Adhésion</t>
  </si>
  <si>
    <t>Type Tarif</t>
  </si>
  <si>
    <t>Je souhaite recevoir les mails de communication de l'AFIS</t>
  </si>
  <si>
    <t>J'ai confirmé souhaiter rester dans la base de données le :</t>
  </si>
  <si>
    <t>Souhait de participation aux Comités Thématiques (Vous pourrez le modifier en cours d'année)</t>
  </si>
  <si>
    <t>Souhait de participation aux Chapitres Régionaux</t>
  </si>
  <si>
    <t>France</t>
  </si>
  <si>
    <t>Virement</t>
  </si>
  <si>
    <t>Oui</t>
  </si>
  <si>
    <t>Collège</t>
  </si>
  <si>
    <t>Nb adhésions incluses</t>
  </si>
  <si>
    <t>Nb adhésions tarif réduit</t>
  </si>
  <si>
    <t>Adhésion HT</t>
  </si>
  <si>
    <t>Tarifs</t>
  </si>
  <si>
    <t>Standard</t>
  </si>
  <si>
    <t>Etudiant</t>
  </si>
  <si>
    <t>Plein tarif HT</t>
  </si>
  <si>
    <t>Traif réduit HT</t>
  </si>
  <si>
    <t>Plein tarif TTC</t>
  </si>
  <si>
    <t>Traif réduit TTC</t>
  </si>
  <si>
    <t>Dates</t>
  </si>
  <si>
    <t>Début Adhésion</t>
  </si>
  <si>
    <t>Fin d'adhésion</t>
  </si>
  <si>
    <t>Niveau d'adhésion</t>
  </si>
  <si>
    <t>Type Tarif 1</t>
  </si>
  <si>
    <t>Type Tarif 2</t>
  </si>
  <si>
    <t>Chapitre Régional</t>
  </si>
  <si>
    <t>Souhaits Comités Thématiques</t>
  </si>
  <si>
    <t>Oui/Non</t>
  </si>
  <si>
    <t>N° Batch</t>
  </si>
  <si>
    <t>Départements</t>
  </si>
  <si>
    <t>Région</t>
  </si>
  <si>
    <t>Chapitre local</t>
  </si>
  <si>
    <t>Régions</t>
  </si>
  <si>
    <t>Chapitre Local</t>
  </si>
  <si>
    <t>AFIS</t>
  </si>
  <si>
    <t>Gratuit</t>
  </si>
  <si>
    <t>M.</t>
  </si>
  <si>
    <t>Centre Val de Loire (CVDL)</t>
  </si>
  <si>
    <t>Etudiant M1/M2</t>
  </si>
  <si>
    <t>CT 3SAI - Systèmes de Systèmes et Services</t>
  </si>
  <si>
    <t>X</t>
  </si>
  <si>
    <t>INCOSE 2026</t>
  </si>
  <si>
    <t>Titulaire</t>
  </si>
  <si>
    <t>01</t>
  </si>
  <si>
    <t>Ain</t>
  </si>
  <si>
    <t>Auvergne-Rhône-Alpes</t>
  </si>
  <si>
    <t>AFIS INCOSE</t>
  </si>
  <si>
    <t>Plein Tarif</t>
  </si>
  <si>
    <t>Mme</t>
  </si>
  <si>
    <t>Grand Est</t>
  </si>
  <si>
    <t>Doctorant / Jeune Docteur</t>
  </si>
  <si>
    <t>CT FC - Formation et Compétences</t>
  </si>
  <si>
    <t>Associé</t>
  </si>
  <si>
    <t>Suppléant 1</t>
  </si>
  <si>
    <t>02</t>
  </si>
  <si>
    <t>Aisne</t>
  </si>
  <si>
    <t>Hauts-de-France</t>
  </si>
  <si>
    <t>Double AFIS+INCOSE |Supplémentaire</t>
  </si>
  <si>
    <t>Tarif Réduit</t>
  </si>
  <si>
    <t>Ile-de-France</t>
  </si>
  <si>
    <t>Enseignant et/ou Chercheur</t>
  </si>
  <si>
    <t>CT FH - Facteurs Humains</t>
  </si>
  <si>
    <t>Suppléant 2</t>
  </si>
  <si>
    <t>03</t>
  </si>
  <si>
    <t>Allier</t>
  </si>
  <si>
    <t>Provence-Alpes-Côte d'Azur</t>
  </si>
  <si>
    <t>Occitanie (CROcc)</t>
  </si>
  <si>
    <t>Industriel</t>
  </si>
  <si>
    <t>CT GC - Gestion de Configuration</t>
  </si>
  <si>
    <t>04</t>
  </si>
  <si>
    <t>Alpes-de-Haute-Provence</t>
  </si>
  <si>
    <t>Rhône Alpes Auvergne (CRRA)</t>
  </si>
  <si>
    <t>CT IA - Intelligence Artificielle</t>
  </si>
  <si>
    <t>05</t>
  </si>
  <si>
    <t>Hautes-Alpes</t>
  </si>
  <si>
    <t>Occitanie</t>
  </si>
  <si>
    <t>Sud</t>
  </si>
  <si>
    <t>CT ISDR - Ingénierie Système Durable et Responsable</t>
  </si>
  <si>
    <t>06</t>
  </si>
  <si>
    <t>Alpes-Maritimes</t>
  </si>
  <si>
    <t>Normandie</t>
  </si>
  <si>
    <t>CT ISTN - Ingénierie Système &amp; Transformation Numérique</t>
  </si>
  <si>
    <t>07</t>
  </si>
  <si>
    <t>Ardèche</t>
  </si>
  <si>
    <t>Nouvelle-Aquitaine</t>
  </si>
  <si>
    <t>CT MBSE - Model Based System Engineering</t>
  </si>
  <si>
    <t>08</t>
  </si>
  <si>
    <t>Ardennes</t>
  </si>
  <si>
    <t>Centre-Val de Loire</t>
  </si>
  <si>
    <t>CT MIS - Management de l'IS</t>
  </si>
  <si>
    <t>09</t>
  </si>
  <si>
    <t>Ariège</t>
  </si>
  <si>
    <t>Corse</t>
  </si>
  <si>
    <t>CT PG-C2VS - Processus Globaux et du Cycle de vie</t>
  </si>
  <si>
    <t>Aube</t>
  </si>
  <si>
    <t>Bourgogne-Franche-Comté</t>
  </si>
  <si>
    <t>CT PS - Penser Système</t>
  </si>
  <si>
    <t>Aude</t>
  </si>
  <si>
    <t>Bretagne</t>
  </si>
  <si>
    <t>CT RIIS - Recherches et Innovations en IS</t>
  </si>
  <si>
    <t>Aveyron</t>
  </si>
  <si>
    <t>Pays de la Loire</t>
  </si>
  <si>
    <t>CT SV2S - Sûreté Validation et Soutien des Systèmes</t>
  </si>
  <si>
    <t>Bouches-du-Rhône</t>
  </si>
  <si>
    <t>Calvados</t>
  </si>
  <si>
    <t>Guadeloupe</t>
  </si>
  <si>
    <t>Cantal</t>
  </si>
  <si>
    <t>Martinique</t>
  </si>
  <si>
    <t>Charente</t>
  </si>
  <si>
    <t>Guyane</t>
  </si>
  <si>
    <t>Charente-Maritime</t>
  </si>
  <si>
    <t>La Réunion</t>
  </si>
  <si>
    <t>Cher</t>
  </si>
  <si>
    <t>Mayotte</t>
  </si>
  <si>
    <t>Corrèze</t>
  </si>
  <si>
    <t>2A</t>
  </si>
  <si>
    <t>Corse-du-Sud</t>
  </si>
  <si>
    <t>2B</t>
  </si>
  <si>
    <t>Haute-Corse</t>
  </si>
  <si>
    <t>Côte-d'Or</t>
  </si>
  <si>
    <t>Côtes 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</si>
  <si>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</si>
  <si>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</si>
  <si>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</si>
  <si>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</si>
  <si>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</si>
  <si>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</si>
  <si>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</si>
  <si>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</si>
  <si>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</si>
  <si>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</si>
  <si>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</si>
  <si>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</si>
  <si>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</si>
  <si>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</si>
  <si>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</si>
  <si>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</si>
  <si>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</si>
  <si>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</si>
  <si>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</si>
  <si>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</si>
  <si>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</si>
  <si>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</si>
  <si>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</si>
  <si>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</si>
  <si>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</si>
  <si>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</si>
  <si>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</si>
  <si>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</si>
  <si>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</si>
  <si>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</si>
  <si>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</si>
  <si>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</si>
  <si>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</si>
  <si>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</si>
  <si>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</si>
  <si>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</si>
  <si>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</si>
  <si>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</si>
  <si>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</si>
  <si>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</si>
  <si>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</si>
  <si>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</si>
  <si>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</si>
  <si>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</si>
  <si>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</si>
  <si>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</si>
  <si>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</si>
  <si>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</si>
  <si>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</si>
  <si>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</si>
  <si>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</si>
  <si>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</si>
  <si>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</si>
  <si>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</si>
  <si>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</si>
  <si>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</si>
  <si>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</si>
  <si>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</si>
  <si>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</si>
  <si>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</si>
  <si>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</si>
  <si>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</si>
  <si>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</si>
  <si>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</si>
  <si>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</si>
  <si>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</si>
  <si>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</si>
  <si>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Territoire-de-Belfort</t>
  </si>
  <si>
    <t>Essonne</t>
  </si>
  <si>
    <t>Hauts-de-Seine</t>
  </si>
  <si>
    <t>Seine-Saint-Denis</t>
  </si>
  <si>
    <t>Val-de-Marne</t>
  </si>
  <si>
    <t>Val-D'Oise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</si>
</sst>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[$€-40C]_-;\-* #,##0\ [$€-40C]_-;_-* &quot;-&quot;??\ [$€-40C]_-;_-@_-"/>
    <numFmt numFmtId="165" formatCode="_-* #,##0.00\ [$€-40C]_-;\-* #,##0.00\ [$€-40C]_-;_-* &quot;-&quot;??\ [$€-40C]_-;_-@_-"/>
  </numFmts>
  <fonts count="5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9"/>
      <color theme="0"/>
      <name val="Calibri Light"/>
      <family val="2"/>
      <scheme val="major"/>
    </font>
    <font>
      <i/>
      <sz val="8"/>
      <name val="Calibri Light"/>
      <family val="2"/>
      <scheme val="major"/>
    </font>
    <font>
      <i/>
      <u/>
      <sz val="8"/>
      <name val="Calibri Light"/>
      <family val="2"/>
      <scheme val="major"/>
    </font>
    <font>
      <i/>
      <sz val="9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sz val="8"/>
      <name val="Calibri Light"/>
      <family val="2"/>
      <scheme val="major"/>
    </font>
    <font>
      <sz val="9"/>
      <name val="Calibri Light"/>
      <family val="2"/>
      <scheme val="major"/>
    </font>
    <font>
      <b/>
      <sz val="8"/>
      <color rgb="FFFF0000"/>
      <name val="Calibri Light"/>
      <family val="2"/>
      <scheme val="major"/>
    </font>
    <font>
      <b/>
      <sz val="9"/>
      <name val="Calibri Light"/>
      <family val="2"/>
      <scheme val="major"/>
    </font>
    <font>
      <b/>
      <sz val="7"/>
      <color rgb="FFFF0000"/>
      <name val="Helvetica"/>
    </font>
    <font>
      <b/>
      <sz val="8"/>
      <name val="Calibri Light"/>
      <family val="2"/>
      <scheme val="major"/>
    </font>
    <font>
      <i/>
      <sz val="7"/>
      <name val="Calibri Light"/>
      <family val="2"/>
      <scheme val="major"/>
    </font>
    <font>
      <sz val="8"/>
      <name val="Calibri Light"/>
      <family val="1"/>
      <charset val="2"/>
      <scheme val="major"/>
    </font>
    <font>
      <sz val="8"/>
      <name val="Symbol"/>
      <family val="1"/>
      <charset val="2"/>
    </font>
    <font>
      <u/>
      <sz val="9"/>
      <name val="Calibri Light"/>
      <family val="2"/>
      <scheme val="major"/>
    </font>
    <font>
      <i/>
      <sz val="8"/>
      <color theme="0" tint="-0.499984740745262"/>
      <name val="Calibri Light"/>
      <family val="2"/>
      <scheme val="major"/>
    </font>
    <font>
      <sz val="7"/>
      <color indexed="8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00B05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4"/>
      <color rgb="FFFF0000"/>
      <name val="Aptos"/>
      <family val="2"/>
    </font>
    <font>
      <b/>
      <sz val="8"/>
      <color indexed="8"/>
      <name val="Arial"/>
      <family val="2"/>
    </font>
    <font>
      <b/>
      <sz val="14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4"/>
      <name val="Aptos"/>
      <family val="2"/>
    </font>
    <font>
      <b/>
      <sz val="14"/>
      <name val="Aptos"/>
      <family val="2"/>
    </font>
    <font>
      <b/>
      <sz val="11"/>
      <name val="Calibri Light"/>
      <family val="2"/>
      <scheme val="major"/>
    </font>
    <font>
      <b/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color rgb="FFFF0000"/>
      <name val="Calibri Light"/>
      <family val="2"/>
      <scheme val="major"/>
    </font>
    <font>
      <b/>
      <sz val="20"/>
      <color theme="4" tint="-0.499984740745262"/>
      <name val="Helvetica"/>
    </font>
    <font>
      <sz val="12"/>
      <color rgb="FF000000"/>
      <name val="Calibri"/>
      <family val="2"/>
    </font>
    <font>
      <b/>
      <sz val="10"/>
      <color theme="0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8E8E8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4" fillId="0" borderId="0"/>
    <xf numFmtId="0" fontId="26" fillId="0" borderId="0" applyNumberFormat="0" applyFill="0" applyBorder="0" applyAlignment="0" applyProtection="0"/>
    <xf numFmtId="44" fontId="4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3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right" vertical="center"/>
    </xf>
    <xf numFmtId="0" fontId="9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vertical="center" wrapText="1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 vertical="center"/>
    </xf>
    <xf numFmtId="0" fontId="1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5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/>
    </xf>
    <xf numFmtId="164" fontId="10" fillId="2" borderId="1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vertical="center" wrapText="1"/>
    </xf>
    <xf numFmtId="0" fontId="23" fillId="2" borderId="0" xfId="1" applyFont="1" applyFill="1" applyAlignment="1">
      <alignment horizontal="center" vertical="center"/>
    </xf>
    <xf numFmtId="0" fontId="24" fillId="2" borderId="0" xfId="1" applyFont="1" applyFill="1" applyAlignment="1">
      <alignment horizontal="center" vertical="center"/>
    </xf>
    <xf numFmtId="0" fontId="22" fillId="2" borderId="10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left" vertical="center" wrapText="1"/>
    </xf>
    <xf numFmtId="0" fontId="22" fillId="2" borderId="9" xfId="1" applyFont="1" applyFill="1" applyBorder="1" applyAlignment="1">
      <alignment horizontal="center" vertical="center"/>
    </xf>
    <xf numFmtId="0" fontId="3" fillId="4" borderId="2" xfId="0" applyFont="1" applyFill="1" applyBorder="1"/>
    <xf numFmtId="0" fontId="3" fillId="4" borderId="10" xfId="0" applyFont="1" applyFill="1" applyBorder="1"/>
    <xf numFmtId="0" fontId="20" fillId="2" borderId="10" xfId="1" applyFont="1" applyFill="1" applyBorder="1" applyAlignment="1">
      <alignment horizontal="center" vertical="center"/>
    </xf>
    <xf numFmtId="0" fontId="31" fillId="2" borderId="0" xfId="1" applyFont="1" applyFill="1" applyAlignment="1">
      <alignment vertical="center"/>
    </xf>
    <xf numFmtId="0" fontId="15" fillId="3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vertical="center"/>
    </xf>
    <xf numFmtId="0" fontId="13" fillId="2" borderId="3" xfId="1" applyFont="1" applyFill="1" applyBorder="1" applyAlignment="1" applyProtection="1">
      <alignment horizontal="center" vertical="center"/>
      <protection locked="0"/>
    </xf>
    <xf numFmtId="0" fontId="11" fillId="2" borderId="1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horizontal="center" vertical="center"/>
      <protection locked="0"/>
    </xf>
    <xf numFmtId="0" fontId="20" fillId="2" borderId="10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/>
    </xf>
    <xf numFmtId="0" fontId="0" fillId="5" borderId="2" xfId="0" applyFill="1" applyBorder="1" applyAlignment="1" applyProtection="1">
      <alignment horizontal="center"/>
      <protection locked="0"/>
    </xf>
    <xf numFmtId="0" fontId="0" fillId="5" borderId="2" xfId="0" applyFill="1" applyBorder="1" applyProtection="1">
      <protection locked="0"/>
    </xf>
    <xf numFmtId="0" fontId="26" fillId="5" borderId="2" xfId="2" applyFill="1" applyBorder="1" applyProtection="1">
      <protection locked="0"/>
    </xf>
    <xf numFmtId="0" fontId="0" fillId="0" borderId="2" xfId="0" applyBorder="1" applyProtection="1"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1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/>
    </xf>
    <xf numFmtId="0" fontId="36" fillId="4" borderId="13" xfId="0" applyFont="1" applyFill="1" applyBorder="1" applyAlignment="1">
      <alignment horizontal="center" vertical="center" wrapText="1"/>
    </xf>
    <xf numFmtId="0" fontId="36" fillId="4" borderId="4" xfId="0" applyFont="1" applyFill="1" applyBorder="1" applyAlignment="1">
      <alignment horizontal="center" vertical="center" wrapText="1"/>
    </xf>
    <xf numFmtId="0" fontId="0" fillId="5" borderId="14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165" fontId="11" fillId="2" borderId="0" xfId="1" applyNumberFormat="1" applyFont="1" applyFill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left" vertical="center" wrapText="1"/>
    </xf>
    <xf numFmtId="0" fontId="13" fillId="2" borderId="0" xfId="1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9" fillId="2" borderId="1" xfId="1" applyFont="1" applyFill="1" applyBorder="1" applyAlignment="1">
      <alignment horizontal="center" vertical="center"/>
    </xf>
    <xf numFmtId="164" fontId="10" fillId="2" borderId="1" xfId="1" applyNumberFormat="1" applyFont="1" applyFill="1" applyBorder="1" applyAlignment="1" applyProtection="1">
      <alignment horizontal="center" vertical="center"/>
      <protection locked="0"/>
    </xf>
    <xf numFmtId="164" fontId="15" fillId="2" borderId="16" xfId="1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165" fontId="0" fillId="6" borderId="1" xfId="0" applyNumberFormat="1" applyFill="1" applyBorder="1"/>
    <xf numFmtId="44" fontId="0" fillId="6" borderId="1" xfId="3" applyFont="1" applyFill="1" applyBorder="1" applyAlignment="1">
      <alignment horizontal="center"/>
    </xf>
    <xf numFmtId="0" fontId="17" fillId="2" borderId="12" xfId="1" applyFont="1" applyFill="1" applyBorder="1" applyAlignment="1">
      <alignment horizontal="center" vertical="center"/>
    </xf>
    <xf numFmtId="164" fontId="11" fillId="2" borderId="16" xfId="1" applyNumberFormat="1" applyFont="1" applyFill="1" applyBorder="1" applyAlignment="1">
      <alignment horizontal="center" vertical="center"/>
    </xf>
    <xf numFmtId="164" fontId="10" fillId="2" borderId="16" xfId="1" applyNumberFormat="1" applyFont="1" applyFill="1" applyBorder="1" applyAlignment="1">
      <alignment horizontal="center" vertical="center"/>
    </xf>
    <xf numFmtId="164" fontId="40" fillId="2" borderId="16" xfId="1" applyNumberFormat="1" applyFont="1" applyFill="1" applyBorder="1" applyAlignment="1">
      <alignment horizontal="center" vertical="center"/>
    </xf>
    <xf numFmtId="0" fontId="32" fillId="5" borderId="3" xfId="1" applyFont="1" applyFill="1" applyBorder="1" applyAlignment="1" applyProtection="1">
      <alignment horizontal="center" vertical="center"/>
      <protection locked="0"/>
    </xf>
    <xf numFmtId="0" fontId="11" fillId="2" borderId="9" xfId="1" applyFont="1" applyFill="1" applyBorder="1" applyAlignment="1">
      <alignment horizontal="center" vertical="center" wrapText="1"/>
    </xf>
    <xf numFmtId="0" fontId="13" fillId="2" borderId="0" xfId="1" applyFont="1" applyFill="1" applyAlignment="1" applyProtection="1">
      <alignment horizontal="center" vertical="center"/>
      <protection locked="0"/>
    </xf>
    <xf numFmtId="0" fontId="11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4" fillId="2" borderId="0" xfId="1" applyFont="1" applyFill="1" applyAlignment="1">
      <alignment horizontal="left" vertical="center" wrapText="1"/>
    </xf>
    <xf numFmtId="0" fontId="21" fillId="2" borderId="0" xfId="1" applyFont="1" applyFill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5" fillId="2" borderId="16" xfId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 indent="2"/>
    </xf>
    <xf numFmtId="0" fontId="10" fillId="2" borderId="14" xfId="1" applyFont="1" applyFill="1" applyBorder="1" applyAlignment="1">
      <alignment vertical="center"/>
    </xf>
    <xf numFmtId="0" fontId="15" fillId="3" borderId="1" xfId="1" applyFont="1" applyFill="1" applyBorder="1" applyAlignment="1">
      <alignment vertical="center" textRotation="90" wrapText="1"/>
    </xf>
    <xf numFmtId="0" fontId="16" fillId="2" borderId="12" xfId="1" applyFont="1" applyFill="1" applyBorder="1" applyAlignment="1">
      <alignment horizontal="center" vertical="center" wrapText="1"/>
    </xf>
    <xf numFmtId="164" fontId="10" fillId="2" borderId="12" xfId="1" applyNumberFormat="1" applyFont="1" applyFill="1" applyBorder="1" applyAlignment="1">
      <alignment horizontal="center" vertical="center"/>
    </xf>
    <xf numFmtId="164" fontId="10" fillId="2" borderId="15" xfId="1" applyNumberFormat="1" applyFont="1" applyFill="1" applyBorder="1" applyAlignment="1">
      <alignment horizontal="center" vertical="center"/>
    </xf>
    <xf numFmtId="164" fontId="11" fillId="2" borderId="12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15" xfId="1" applyFont="1" applyFill="1" applyBorder="1" applyAlignment="1">
      <alignment vertical="center"/>
    </xf>
    <xf numFmtId="44" fontId="0" fillId="2" borderId="1" xfId="3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9" borderId="0" xfId="0" applyFill="1"/>
    <xf numFmtId="0" fontId="22" fillId="2" borderId="17" xfId="1" applyFont="1" applyFill="1" applyBorder="1" applyAlignment="1">
      <alignment horizontal="center" vertical="center"/>
    </xf>
    <xf numFmtId="0" fontId="22" fillId="2" borderId="11" xfId="1" applyFont="1" applyFill="1" applyBorder="1" applyAlignment="1">
      <alignment horizontal="center" vertical="center"/>
    </xf>
    <xf numFmtId="0" fontId="22" fillId="2" borderId="14" xfId="1" applyFont="1" applyFill="1" applyBorder="1" applyAlignment="1">
      <alignment horizontal="center" vertical="center"/>
    </xf>
    <xf numFmtId="0" fontId="27" fillId="2" borderId="0" xfId="0" applyFont="1" applyFill="1" applyAlignment="1">
      <alignment horizontal="left" vertical="top" wrapText="1"/>
    </xf>
    <xf numFmtId="0" fontId="28" fillId="2" borderId="0" xfId="0" applyFont="1" applyFill="1" applyAlignment="1">
      <alignment horizontal="left" vertical="top" wrapText="1"/>
    </xf>
    <xf numFmtId="0" fontId="0" fillId="7" borderId="0" xfId="0" applyFill="1"/>
    <xf numFmtId="0" fontId="0" fillId="2" borderId="0" xfId="0" applyFill="1" applyAlignment="1">
      <alignment horizontal="center"/>
    </xf>
    <xf numFmtId="0" fontId="46" fillId="2" borderId="0" xfId="0" applyFont="1" applyFill="1"/>
    <xf numFmtId="0" fontId="47" fillId="2" borderId="0" xfId="0" applyFont="1" applyFill="1"/>
    <xf numFmtId="0" fontId="48" fillId="2" borderId="0" xfId="0" applyFont="1" applyFill="1"/>
    <xf numFmtId="0" fontId="48" fillId="2" borderId="0" xfId="0" applyFont="1" applyFill="1" applyAlignment="1">
      <alignment horizontal="center"/>
    </xf>
    <xf numFmtId="0" fontId="48" fillId="2" borderId="20" xfId="0" applyFont="1" applyFill="1" applyBorder="1"/>
    <xf numFmtId="0" fontId="15" fillId="2" borderId="15" xfId="1" applyFont="1" applyFill="1" applyBorder="1" applyAlignment="1">
      <alignment horizontal="center" vertical="center"/>
    </xf>
    <xf numFmtId="0" fontId="49" fillId="2" borderId="1" xfId="0" applyFont="1" applyFill="1" applyBorder="1"/>
    <xf numFmtId="0" fontId="49" fillId="2" borderId="1" xfId="0" applyFont="1" applyFill="1" applyBorder="1" applyAlignment="1">
      <alignment horizontal="center"/>
    </xf>
    <xf numFmtId="0" fontId="50" fillId="2" borderId="1" xfId="0" applyFont="1" applyFill="1" applyBorder="1" applyAlignment="1">
      <alignment horizontal="center"/>
    </xf>
    <xf numFmtId="0" fontId="51" fillId="2" borderId="1" xfId="0" applyFont="1" applyFill="1" applyBorder="1" applyAlignment="1">
      <alignment horizontal="center"/>
    </xf>
    <xf numFmtId="4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51" fillId="2" borderId="1" xfId="0" applyFont="1" applyFill="1" applyBorder="1" applyAlignment="1">
      <alignment horizontal="right" vertical="center"/>
    </xf>
    <xf numFmtId="44" fontId="51" fillId="2" borderId="1" xfId="3" applyFont="1" applyFill="1" applyBorder="1" applyAlignment="1">
      <alignment horizontal="center" vertical="center"/>
    </xf>
    <xf numFmtId="44" fontId="51" fillId="2" borderId="0" xfId="3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9" borderId="0" xfId="0" applyFill="1" applyAlignment="1">
      <alignment vertical="center"/>
    </xf>
    <xf numFmtId="0" fontId="51" fillId="2" borderId="1" xfId="0" applyFont="1" applyFill="1" applyBorder="1" applyAlignment="1">
      <alignment horizontal="center" vertical="center"/>
    </xf>
    <xf numFmtId="0" fontId="0" fillId="10" borderId="0" xfId="0" applyFill="1"/>
    <xf numFmtId="0" fontId="0" fillId="11" borderId="0" xfId="0" applyFill="1"/>
    <xf numFmtId="49" fontId="2" fillId="0" borderId="0" xfId="0" applyNumberFormat="1" applyFont="1"/>
    <xf numFmtId="49" fontId="2" fillId="11" borderId="0" xfId="0" applyNumberFormat="1" applyFont="1" applyFill="1"/>
    <xf numFmtId="49" fontId="0" fillId="5" borderId="2" xfId="0" applyNumberFormat="1" applyFill="1" applyBorder="1" applyProtection="1">
      <protection locked="0"/>
    </xf>
    <xf numFmtId="49" fontId="0" fillId="5" borderId="1" xfId="0" applyNumberFormat="1" applyFill="1" applyBorder="1" applyProtection="1">
      <protection locked="0"/>
    </xf>
    <xf numFmtId="49" fontId="0" fillId="0" borderId="0" xfId="0" applyNumberFormat="1" applyAlignment="1">
      <alignment horizontal="right"/>
    </xf>
    <xf numFmtId="0" fontId="26" fillId="5" borderId="2" xfId="4" applyFill="1" applyBorder="1" applyProtection="1">
      <protection locked="0"/>
    </xf>
    <xf numFmtId="164" fontId="11" fillId="2" borderId="0" xfId="1" applyNumberFormat="1" applyFont="1" applyFill="1" applyAlignment="1">
      <alignment horizontal="center" vertical="center"/>
    </xf>
    <xf numFmtId="0" fontId="39" fillId="2" borderId="21" xfId="1" applyFont="1" applyFill="1" applyBorder="1" applyAlignment="1">
      <alignment horizontal="center" vertical="center"/>
    </xf>
    <xf numFmtId="0" fontId="39" fillId="2" borderId="19" xfId="1" applyFont="1" applyFill="1" applyBorder="1" applyAlignment="1">
      <alignment horizontal="center" vertical="center"/>
    </xf>
    <xf numFmtId="44" fontId="0" fillId="0" borderId="0" xfId="0" applyNumberFormat="1"/>
    <xf numFmtId="0" fontId="0" fillId="2" borderId="0" xfId="0" applyFill="1" applyAlignment="1">
      <alignment wrapText="1"/>
    </xf>
    <xf numFmtId="165" fontId="10" fillId="2" borderId="1" xfId="1" applyNumberFormat="1" applyFont="1" applyFill="1" applyBorder="1" applyAlignment="1">
      <alignment horizontal="center" vertical="center"/>
    </xf>
    <xf numFmtId="165" fontId="11" fillId="2" borderId="1" xfId="1" applyNumberFormat="1" applyFont="1" applyFill="1" applyBorder="1" applyAlignment="1">
      <alignment horizontal="center" vertical="center"/>
    </xf>
    <xf numFmtId="165" fontId="40" fillId="2" borderId="1" xfId="1" applyNumberFormat="1" applyFont="1" applyFill="1" applyBorder="1" applyAlignment="1">
      <alignment horizontal="center" vertical="center"/>
    </xf>
    <xf numFmtId="165" fontId="15" fillId="2" borderId="1" xfId="1" applyNumberFormat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52" fillId="2" borderId="0" xfId="1" applyFont="1" applyFill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39" fillId="2" borderId="17" xfId="1" applyFont="1" applyFill="1" applyBorder="1" applyAlignment="1">
      <alignment horizontal="center" vertical="center"/>
    </xf>
    <xf numFmtId="14" fontId="0" fillId="6" borderId="25" xfId="0" applyNumberFormat="1" applyFill="1" applyBorder="1" applyAlignment="1">
      <alignment horizontal="center"/>
    </xf>
    <xf numFmtId="14" fontId="0" fillId="6" borderId="21" xfId="0" applyNumberFormat="1" applyFill="1" applyBorder="1" applyAlignment="1">
      <alignment horizontal="center"/>
    </xf>
    <xf numFmtId="14" fontId="0" fillId="0" borderId="0" xfId="0" applyNumberFormat="1" applyAlignment="1">
      <alignment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left" vertical="center" wrapText="1"/>
    </xf>
    <xf numFmtId="0" fontId="43" fillId="2" borderId="9" xfId="1" applyFont="1" applyFill="1" applyBorder="1" applyAlignment="1">
      <alignment horizontal="center" vertical="center"/>
    </xf>
    <xf numFmtId="0" fontId="43" fillId="2" borderId="0" xfId="1" applyFont="1" applyFill="1" applyAlignment="1">
      <alignment horizontal="center" vertical="center"/>
    </xf>
    <xf numFmtId="0" fontId="43" fillId="2" borderId="10" xfId="1" applyFont="1" applyFill="1" applyBorder="1" applyAlignment="1">
      <alignment horizontal="center" vertical="center"/>
    </xf>
    <xf numFmtId="0" fontId="10" fillId="2" borderId="0" xfId="1" applyFont="1" applyFill="1" applyAlignment="1" applyProtection="1">
      <alignment horizontal="center" vertical="center"/>
      <protection locked="0"/>
    </xf>
    <xf numFmtId="0" fontId="13" fillId="2" borderId="11" xfId="1" applyFont="1" applyFill="1" applyBorder="1" applyAlignment="1" applyProtection="1">
      <alignment horizontal="center" vertical="center"/>
      <protection locked="0"/>
    </xf>
    <xf numFmtId="0" fontId="13" fillId="2" borderId="12" xfId="1" applyFont="1" applyFill="1" applyBorder="1" applyAlignment="1" applyProtection="1">
      <alignment horizontal="center" vertical="center"/>
      <protection locked="0"/>
    </xf>
    <xf numFmtId="0" fontId="13" fillId="2" borderId="11" xfId="1" applyFont="1" applyFill="1" applyBorder="1" applyAlignment="1" applyProtection="1">
      <alignment horizontal="left" vertical="center"/>
      <protection locked="0"/>
    </xf>
    <xf numFmtId="49" fontId="13" fillId="2" borderId="11" xfId="1" applyNumberFormat="1" applyFont="1" applyFill="1" applyBorder="1" applyAlignment="1" applyProtection="1">
      <alignment horizontal="center" vertical="center"/>
      <protection locked="0"/>
    </xf>
    <xf numFmtId="0" fontId="45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15" fillId="2" borderId="11" xfId="1" applyFont="1" applyFill="1" applyBorder="1" applyAlignment="1" applyProtection="1">
      <alignment horizontal="center" vertical="center"/>
      <protection locked="0"/>
    </xf>
    <xf numFmtId="49" fontId="15" fillId="2" borderId="11" xfId="1" applyNumberFormat="1" applyFont="1" applyFill="1" applyBorder="1" applyAlignment="1" applyProtection="1">
      <alignment horizontal="center" vertical="center"/>
      <protection locked="0"/>
    </xf>
    <xf numFmtId="0" fontId="42" fillId="7" borderId="0" xfId="1" applyFont="1" applyFill="1" applyAlignment="1">
      <alignment horizontal="center" vertical="center" wrapText="1"/>
    </xf>
    <xf numFmtId="0" fontId="14" fillId="0" borderId="18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0" fillId="2" borderId="0" xfId="1" applyFont="1" applyFill="1" applyAlignment="1">
      <alignment horizontal="left" vertical="center"/>
    </xf>
    <xf numFmtId="0" fontId="15" fillId="3" borderId="1" xfId="1" applyFont="1" applyFill="1" applyBorder="1" applyAlignment="1">
      <alignment horizontal="center" vertical="center" wrapText="1"/>
    </xf>
    <xf numFmtId="0" fontId="34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left" vertical="center" wrapText="1"/>
    </xf>
    <xf numFmtId="0" fontId="45" fillId="8" borderId="1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16" xfId="1" applyFont="1" applyFill="1" applyBorder="1" applyAlignment="1" applyProtection="1">
      <alignment horizontal="center" vertical="center"/>
      <protection locked="0"/>
    </xf>
    <xf numFmtId="0" fontId="10" fillId="2" borderId="12" xfId="1" applyFont="1" applyFill="1" applyBorder="1" applyAlignment="1" applyProtection="1">
      <alignment horizontal="center" vertical="center"/>
      <protection locked="0"/>
    </xf>
    <xf numFmtId="0" fontId="10" fillId="2" borderId="15" xfId="1" applyFont="1" applyFill="1" applyBorder="1" applyAlignment="1" applyProtection="1">
      <alignment horizontal="center" vertical="center"/>
      <protection locked="0"/>
    </xf>
    <xf numFmtId="0" fontId="13" fillId="2" borderId="11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left" vertical="center"/>
    </xf>
    <xf numFmtId="0" fontId="10" fillId="2" borderId="2" xfId="1" applyFont="1" applyFill="1" applyBorder="1" applyAlignment="1">
      <alignment horizontal="center" vertical="center"/>
    </xf>
    <xf numFmtId="164" fontId="40" fillId="2" borderId="16" xfId="1" applyNumberFormat="1" applyFont="1" applyFill="1" applyBorder="1" applyAlignment="1">
      <alignment horizontal="center" vertical="center"/>
    </xf>
    <xf numFmtId="164" fontId="40" fillId="2" borderId="15" xfId="1" applyNumberFormat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45" fillId="8" borderId="16" xfId="1" applyFont="1" applyFill="1" applyBorder="1" applyAlignment="1">
      <alignment horizontal="center" vertical="center"/>
    </xf>
    <xf numFmtId="0" fontId="45" fillId="8" borderId="12" xfId="1" applyFont="1" applyFill="1" applyBorder="1" applyAlignment="1">
      <alignment horizontal="center" vertical="center"/>
    </xf>
    <xf numFmtId="0" fontId="45" fillId="8" borderId="15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49" fontId="13" fillId="2" borderId="12" xfId="1" applyNumberFormat="1" applyFont="1" applyFill="1" applyBorder="1" applyAlignment="1" applyProtection="1">
      <alignment horizontal="center" vertical="center"/>
      <protection locked="0"/>
    </xf>
    <xf numFmtId="0" fontId="16" fillId="2" borderId="0" xfId="1" applyFont="1" applyFill="1" applyAlignment="1">
      <alignment horizontal="left" vertical="center" wrapText="1"/>
    </xf>
    <xf numFmtId="0" fontId="20" fillId="2" borderId="0" xfId="1" applyFont="1" applyFill="1" applyAlignment="1">
      <alignment horizontal="center" vertical="center"/>
    </xf>
    <xf numFmtId="0" fontId="20" fillId="2" borderId="10" xfId="1" applyFont="1" applyFill="1" applyBorder="1" applyAlignment="1">
      <alignment horizontal="center" vertical="center"/>
    </xf>
    <xf numFmtId="0" fontId="13" fillId="2" borderId="0" xfId="1" applyFont="1" applyFill="1" applyAlignment="1" applyProtection="1">
      <alignment horizontal="center" vertical="center"/>
      <protection locked="0"/>
    </xf>
    <xf numFmtId="0" fontId="21" fillId="2" borderId="0" xfId="1" applyFont="1" applyFill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 vertical="center"/>
    </xf>
    <xf numFmtId="0" fontId="15" fillId="2" borderId="22" xfId="1" applyFont="1" applyFill="1" applyBorder="1" applyAlignment="1">
      <alignment horizontal="center" vertical="center"/>
    </xf>
    <xf numFmtId="0" fontId="15" fillId="3" borderId="16" xfId="1" applyFont="1" applyFill="1" applyBorder="1" applyAlignment="1">
      <alignment horizontal="center" vertical="center" wrapText="1"/>
    </xf>
    <xf numFmtId="0" fontId="15" fillId="3" borderId="12" xfId="1" applyFont="1" applyFill="1" applyBorder="1" applyAlignment="1">
      <alignment horizontal="center" vertical="center" wrapText="1"/>
    </xf>
    <xf numFmtId="0" fontId="15" fillId="3" borderId="15" xfId="1" applyFont="1" applyFill="1" applyBorder="1" applyAlignment="1">
      <alignment horizontal="center" vertical="center" wrapText="1"/>
    </xf>
    <xf numFmtId="0" fontId="15" fillId="2" borderId="21" xfId="1" applyFont="1" applyFill="1" applyBorder="1" applyAlignment="1">
      <alignment horizontal="center" vertical="center"/>
    </xf>
    <xf numFmtId="0" fontId="15" fillId="3" borderId="19" xfId="1" applyFont="1" applyFill="1" applyBorder="1" applyAlignment="1">
      <alignment horizontal="center" vertical="center" wrapText="1"/>
    </xf>
    <xf numFmtId="0" fontId="15" fillId="3" borderId="19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51" fillId="2" borderId="19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vertical="top" wrapText="1"/>
    </xf>
    <xf numFmtId="0" fontId="27" fillId="2" borderId="0" xfId="0" applyFont="1" applyFill="1" applyAlignment="1">
      <alignment vertical="top" wrapText="1"/>
    </xf>
    <xf numFmtId="0" fontId="28" fillId="2" borderId="0" xfId="0" applyFont="1" applyFill="1" applyAlignment="1">
      <alignment horizontal="left" vertical="top" wrapText="1"/>
    </xf>
    <xf numFmtId="0" fontId="27" fillId="2" borderId="0" xfId="0" applyFont="1" applyFill="1" applyAlignment="1">
      <alignment horizontal="left" vertical="top" wrapText="1"/>
    </xf>
    <xf numFmtId="0" fontId="51" fillId="2" borderId="16" xfId="0" applyFont="1" applyFill="1" applyBorder="1" applyAlignment="1">
      <alignment horizontal="center" vertical="center"/>
    </xf>
    <xf numFmtId="0" fontId="51" fillId="2" borderId="12" xfId="0" applyFont="1" applyFill="1" applyBorder="1" applyAlignment="1">
      <alignment horizontal="center" vertical="center"/>
    </xf>
    <xf numFmtId="0" fontId="51" fillId="2" borderId="15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20" xfId="0" applyFill="1" applyBorder="1" applyAlignment="1">
      <alignment horizontal="left"/>
    </xf>
  </cellXfs>
  <cellStyles count="5">
    <cellStyle name="Hyperlink" xfId="4" xr:uid="{00000000-000B-0000-0000-000008000000}"/>
    <cellStyle name="Lien hypertexte" xfId="2" builtinId="8"/>
    <cellStyle name="Monétaire" xfId="3" builtinId="4"/>
    <cellStyle name="Normal" xfId="0" builtinId="0"/>
    <cellStyle name="Normal 2" xfId="1" xr:uid="{6E4882A9-D143-46D6-83FA-774FE5BAE837}"/>
  </cellStyles>
  <dxfs count="23"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ont>
        <b/>
        <i val="0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border>
        <left style="thin">
          <color auto="1"/>
        </left>
        <vertical/>
        <horizontal/>
      </border>
    </dxf>
    <dxf>
      <font>
        <b/>
        <i val="0"/>
      </font>
    </dxf>
    <dxf>
      <border>
        <left style="thin">
          <color auto="1"/>
        </left>
        <vertical/>
        <horizontal/>
      </border>
    </dxf>
    <dxf>
      <fill>
        <patternFill>
          <bgColor theme="9" tint="0.59996337778862885"/>
        </patternFill>
      </fill>
    </dxf>
    <dxf>
      <fill>
        <patternFill>
          <bgColor rgb="FFF38585"/>
        </patternFill>
      </fill>
    </dxf>
    <dxf>
      <fill>
        <patternFill>
          <bgColor rgb="FFFFFFC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  <color rgb="FFF38585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BF43DE9-116A-4360-BCF7-591FE6F6873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110E80E-0830-4B4B-A20A-38774C7D637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939AC52-F562-4411-928E-9C4B30556A2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5771AF1-5952-4F44-8658-2C2D8843C69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6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8269728-C32D-4F7B-B12E-212A6AE0258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7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CFCC264-3515-4C1B-8A66-B1025E28470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8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C1A47D5-5D17-425E-87BD-E3D55A8FC62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9" name="AutoShape 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C4B9908-DFFD-41B5-B258-E52AC4F953B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0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DB5D00F-AC56-478E-A388-1B879FF292B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1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33AB34F-E839-4264-893D-CAA509D8E87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2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44BC044-B9FF-4D0F-9C00-A3CAF6025AA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3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824B955-0B54-4032-9FCD-94E11A41BF1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4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441C98C-F0FD-4656-80D9-7FD59748F95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5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9AD450C-D7E2-4F81-A60B-0786BAEE146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6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7102B83-3D07-44CA-9FBE-88E4E142754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7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3050ECC-57A7-4334-A388-433B98370F6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8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12FBDE8-AD18-46A4-AB1A-DC677098F17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19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7200342-317D-448D-95AE-CCF575DCD34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0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C136619-19C6-430B-9946-1A04F8EC5F6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1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F2F4FC5-137C-4F8E-B2AB-A034825A5B4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AF78F60-947D-46C1-80A5-44912BC339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3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89F7042-6081-40DE-86E5-80A5A17D831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4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9A2E995-9E26-4CEE-ADF5-8C6053FD372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5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5159928-C584-4642-BF21-07BF9B9AD2C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6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4841612-D248-49B4-83DB-E0135F98109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7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F626D86-40B6-477B-8A89-115114498D7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8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933B6F9-F688-42BB-823B-112C87BE579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29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68EB9C9-D5CD-4C97-A753-E25EE1A502B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0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2375193-0169-4A4D-8ECB-012D16748B8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1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A567D40-8162-4E21-A700-47EE80FA721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2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A502103-75C3-4E78-94C5-085645F3622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3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4F69F80-4B7A-4AF3-8356-F8855F4ECB4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4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8E8BD0D-0767-40B6-8F7C-F50F993FD74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5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6F834D3-CBB9-4133-86E0-3C89F0F2264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6" name="AutoShape 1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5BC1C6E-42A4-4A01-B6E0-D519D349D9F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7" name="AutoShape 2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5A31A4B-2C76-4A01-80D8-14279313392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8" name="AutoShape 2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D527803-567D-47D0-BF0E-20584128CF7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39" name="AutoShape 2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6FAC94F-90A5-41F8-B91D-793466DB9F6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2F28113-B055-4919-BDA7-866A10F022E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1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98326B2-E9C0-41CE-9D88-9E1F7F470F1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2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66A6859-5B2D-46F6-AD1C-C6E3D7522A1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3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367B547-546A-402A-8BAB-008A1E0BF9D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4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6B5D40E-8FB5-465E-BD2A-8E98A38086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5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8B2250C-5A63-4556-93B6-59575A0BB08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6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9383138-8548-48C2-9BE2-968C38E618C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9D302E8-7372-4022-8CC7-8379DF531F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8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6EEC9FB-C1AE-4C30-A5C7-25AAC996E22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49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19E18D1-9466-4B05-A6C0-86AACF377BD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0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917982F-99C3-4698-AE88-84988210130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1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3D65C72-B2E6-4307-820E-FDAD7E4F322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2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BDC697C-FAE8-4365-A0B8-10F61973967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3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4618AB7-9B03-4EF6-AB1F-0F7E1D96923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4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FC5F1D9-F552-4773-B25E-835084AA11F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5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E0C22F2-FB28-468E-A6F4-6426A0CE560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6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6FC343F-D9EB-469B-B7AD-DC0739459C0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7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1E67BCE-DCBC-42FC-8265-B852547438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8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4B89CAC-3324-4262-ACC5-D420921DDCD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115297</xdr:rowOff>
    </xdr:to>
    <xdr:sp macro="" textlink="">
      <xdr:nvSpPr>
        <xdr:cNvPr id="59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BB334EC-F2DD-49E4-8FCF-66034877D0E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0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3348DE3-A54F-4E7B-A251-2174F295E86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1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A535231-1B6A-419E-A18E-C67EB1DACB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2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933D973-4C4F-4192-AEED-077B84E7D3A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3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1B970A6-4911-463B-8E59-AF961EB4CCF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4" name="AutoShape 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D4F8B90-E065-48B9-9084-D37C7F3AD5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5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D936D9B-6B2E-41BA-A7B5-C2702813328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6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9085414-51AA-48A0-B02E-33E084A36E1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7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0DC7F28-B90D-4176-86C1-14E9E56E0FF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8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B7B459B-7006-4619-B002-C1328CF4B52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69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DBF77C0-29B2-4FE4-A322-292B30B47C4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0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012FED5-D561-42F4-9EB4-AC84ABF6464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1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9A71F26-A1FF-4968-942D-777CCC2753A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2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2F7C565-B06A-43DE-BCA9-45768BB1800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3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ACB0E71-C355-4508-90CE-A1BAC97FFBA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4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F4638A0-E8E5-488D-9E1A-611FCDFC635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5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5C8CBB6-B82A-4F1F-B5B7-5F70171F7D6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6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64A7AEF-76EA-4B04-9DCB-B570C71BB40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8334CD9-CFF9-4B80-96D2-5412DEFDDCD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8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D76BE52-F382-4ED4-A6C4-27B30E16FB4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79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DB3CD42-A135-4B7E-8CE5-0C808CD8DEE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0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87EEFDE-19C1-4036-939D-451661E2235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1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86A734B-493F-4550-9FB1-16544F77F42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2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F51C3DA-58A3-422B-BD1E-6BEFED99FB5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3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3C976D5-A13A-4C72-848B-D26A36493A5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4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A5D455B-EDCD-4B04-9682-8FD02B4DC90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5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9F8ED93-DA60-422D-A2F4-FBE299E0E38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6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2393524-0E90-405C-8239-2D828507F4E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7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D92F572-C448-4AD1-A46A-D06547CD685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8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4040EDD-37EB-4987-95F9-0132ECA3ABB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89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C268863-757C-4E6E-8A3B-F0DBBDAA3F3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0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C78FEA6-8883-44B8-BDAC-7592AC4B7BA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1" name="AutoShape 1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355B8FC-8BDA-485A-BE20-E9F8CC49625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2" name="AutoShape 2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B3E1029-AA08-4063-BF91-0D4D8436CE2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3" name="AutoShape 2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2E9A7A6-4EFE-4CB6-BE30-A8D2DADE7B1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4" name="AutoShape 2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1A6F441-B28F-4BA5-8E11-9CF9FFB84B6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ADCA6B7-A108-4548-AE22-F69EFE8D30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6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284DAC8-3F93-4169-B521-9A4D5A623DD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7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5F4C6DD-A241-4C6C-949E-4F996751C83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8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AA8A357-06F0-41B6-AFE7-2DFB3AF6CF3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99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54F263F-DE6A-4D9B-AD04-97FBB87479C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0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0F75BDF-AA76-4E25-B8D5-DD75E50A5FA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1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9C4BDF6-36C9-47E8-90F5-4ABA97A5E1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E429337-2B94-4E89-A53E-8102A0A58C2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3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8101A3A-3AB4-4EEE-B77B-1A4AA0FA6E8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4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FEA7C29-D92B-41CC-B4F8-7ED3D223243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5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7B7194A-C22E-4454-BA2D-55D3E367416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6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32DA128-838E-4948-BD64-201551FE35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7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91EE4EF-85D9-4C80-94B8-F1CF0C502BA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8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CA6EAC2-AB71-4FA8-BB27-B4CDC8E0FF4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09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52F7B66-E617-48B1-A4E0-3DB696AC00D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10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47242B0-4164-464B-94AB-16294E14AA6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11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12F1C87-BA53-40F7-8F4E-A80A668F526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12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D0A4473-7EB8-4DC9-9196-30C5813A457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13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707371B-B22A-4EFE-A611-4316E704DB1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149075</xdr:rowOff>
    </xdr:to>
    <xdr:sp macro="" textlink="">
      <xdr:nvSpPr>
        <xdr:cNvPr id="114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2C5D7B7-152B-4713-A9E6-0CA9043EEB3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48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1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5037ADF-BAF2-4249-A728-21672E1F9B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16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4BBDF80-DFC2-4F43-9CA1-491D4D2649C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17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CDC7DB6-55BB-4ABA-A2BF-4BA9636ED8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18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B9D978B-BA17-4488-89C8-976909BE5ED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19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9CEE3E4-FB85-47AE-9B91-31874041590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0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5D9F64F-781C-45A1-B5B0-FCF64039983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1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E90107A-3537-4F2F-9776-81B6968E095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2" name="AutoShape 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1B3620A-BE1F-4502-AA32-EA30FCCB1BF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3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4350E81-8146-4B4F-B40F-B12F1813674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4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9BD478F-4B5E-41C3-BF55-2C99700B082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5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EC4E414-3446-4FC7-A05B-252930593DE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6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24EF0CF-8FD4-4196-A610-23FD2879CE3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7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6683DF1-EEF5-4A3E-8AF8-98A1F80DF40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8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B01C5A6-0A62-457C-85A8-11F2AF2371E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29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FA542DE-9CFF-4848-9CF6-B27CED1D3D6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0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7B373D4-A1DF-4526-A5CC-D27504A96D6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1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C677816-B3F0-45F7-A23C-E6D60EF3103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2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C00D493-00C7-4CFB-9F3F-1FC3FFB07B6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3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017FDBB-941E-4BA3-AE86-8637565877D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4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F47601C-2494-467D-9635-7C5BF3D1103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28EAD41-3962-4F67-A5B6-33E776AB20B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6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6D0E7D4-7492-4F66-A28C-814C321390B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7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9890652-D2AD-4A7B-A76A-0BC536A8AE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8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9BA5F0A-B32C-46DA-A712-B7185B89256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39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7611B1A-4991-4E2A-BC84-4F8DDD86572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0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661E583-20FE-49D9-955E-319C14A0FDD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1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0A6BD99-46F4-41B8-B58E-B66DE43A286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2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AB6F1CC-4940-4EF4-A409-FD9C81D9163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3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EB4215B-354C-4673-B3F0-C4BD21BB521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4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4D2D368-DBF0-420C-BDC9-8D49987B072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5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BDA7FBE-1713-4FB6-A47C-9791934CF18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6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06DAEDC-7475-4C5B-823F-9B9E2A793CD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7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FF99BF7-6887-4077-94A6-6DB5729156B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8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A696C49-07D5-4BE1-B0B6-01C56443944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49" name="AutoShape 1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C3B64C1-4D7B-41EC-8846-38FE2B14D23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0" name="AutoShape 2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60AF2D4-C0FE-4B39-8D56-F03DA837FC2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1" name="AutoShape 2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3363432-6B3D-435B-B342-5EE631E6F3E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2" name="AutoShape 2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575418F-32D1-4F03-BFF2-4F61AADB95D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C9A715D-9937-46A2-91BF-D5DC4994FDA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4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AFBCC0C-7C26-4BF8-BF97-D9314C3DD51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5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13A5FEA-6D24-4D0E-AF98-D2BB7FD58BD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6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8A000D2-548A-4DB9-B9EB-F9652E9C778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7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9C20673-5B44-4338-A614-B3DB53438E7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8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83AAB82-0E04-41A7-B6FE-A0AD761B7F5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59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F326338-566C-40D3-A1A4-AF74477EF40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10097B6-2BA0-4F3B-B75B-6231C5B4E03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1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8960768-8322-44B5-94C1-60C2CA3AC53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2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2D659F7-2EA3-4C22-B2D6-686A4773A8C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3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0966012-E2C8-4B1A-8EED-2737FD36F87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4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FD3E0C1-AD01-48E2-AF7F-C6B152C9829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5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6606F5D-1E17-480F-AF18-D8250A872E1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6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9975892-BE9A-48D9-969A-A30B497D0F9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7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4743C4D-D24E-4D91-A6D5-8D4E0C881C0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8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61A44FB-E147-4A85-A9BE-8275D260511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69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2E9727C-EE0A-48BC-A50A-EE1E40879B1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70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1B456F5-3329-46D4-A1AE-DAB3BC7A89E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71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EEE4A74-E8F8-4ECC-B8C6-9DE7DC51F84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77391</xdr:rowOff>
    </xdr:to>
    <xdr:sp macro="" textlink="">
      <xdr:nvSpPr>
        <xdr:cNvPr id="172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661C330-A251-4660-81D8-02320642568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30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7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5DAC35E-71F8-4668-A47F-EB9966DD943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74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5BB1FB1-58D2-43FB-817E-2228A5B827C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75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EE01781-062A-4339-9E60-B9AF011D22A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76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7F5DA87-4424-4C4F-A192-55A12960233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77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62E14B7-83FF-456C-B482-553786E1FB1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78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D1D436C-3243-4EA9-A628-3ADFD3D1957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79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0856607-889D-427E-BEB7-CF8B9E886D8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0" name="AutoShape 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C9703A3-BF41-4458-B6DB-B11A20385FF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1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11FAB0E-B06D-43BC-A533-AD2F7C0B8F6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2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22CEF95-4EED-4BF8-80B5-930DAB80CFC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3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171E415-506B-4CA5-9D9E-B88394B50C0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4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9477322-0BDF-44EA-8C15-C105A5EE99D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5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6DFDDC2-FE3D-4B36-ADBF-A646996FE84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6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7EBF8EF-FB28-4E4D-A3A5-C9627DC8E18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7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A3F5A32-1C59-4826-B0D0-5C6D81C9B7C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8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0F72B11-95C1-44FA-B174-190B654767E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89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0EED6EA-D049-4E2A-B451-815999B15C0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0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DF7F113-C203-416F-A40E-6609D8C04CA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1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9A9CC7A-64C1-4448-BBC8-56AEDB007F1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2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68B54D7-BD36-45BB-8A87-58842D58EBF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6BE01F6-0257-4844-89E4-38C458CED55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4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C96EB86-FE63-415A-9694-1DC1D168A33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5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7B15AB8-5440-454D-9C43-E88D33FAFB5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6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A7B4B7A-4517-42AA-AD5A-22A9A031ABB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7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1236393-E2ED-4E42-A891-DE407AEC1BD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8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BB84354-2CD5-4309-80FB-B775D28D237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199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0B5CAF8-C92B-4539-A6E7-30F963BD86B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0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C011C6B-7AAF-471D-AABD-5CD3E2AD874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1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FEF4317-45E6-4869-874D-B42B955BB80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2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3545A38-AEE1-43A7-AB02-EA2FACA6835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3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324DC21-52DF-4BBF-A66F-8CF2876FE5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4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93A4E33-62F2-4C3E-8E48-BBE9B2363AE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5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5587350-475D-408A-B084-16A45DA63BE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6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A5CA8A9-0ACF-4350-81F5-3598EC8FFBA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7" name="AutoShape 1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1B68E2E-CE5E-4658-BC12-964B3F0238D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8" name="AutoShape 2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FB828E6-385E-4DDA-9BA7-7D7CC0184E9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09" name="AutoShape 2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C0D59D3-4FA3-487C-892C-6042D26A7A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0" name="AutoShape 2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500BB0D-D645-4C01-B35A-541328A98D2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1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52793A2-6E56-4E57-99BA-99181572777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2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BDACD02-C2FF-4BF5-8FB2-56E023BD348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3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5FFB2A7-59E3-419B-9A41-223E33B5071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4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095A8B6-58E4-4101-A670-86E6EF2EB00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5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2A0BC67-9A35-4B6D-8652-FE2BCA0E3CF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6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52B5910-ACAA-434F-AC74-79310F5F66B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7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C1497CF-9D83-4A13-84B7-0451D09ED8C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8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D67DB17-1919-40E2-A420-17BF9D49358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19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5C4C699-6A02-4C09-93B6-B1938DCB41C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0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D9ADAA5-9C20-4839-868E-DF8B674C8F4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1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EAECAD4-1408-4F7B-AF31-B261845E89F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2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F7EC004-7230-4DB1-87F6-A921F665F70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3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00E0AA1-948A-432E-A8AB-4DC2AA529DE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4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DD0DD3C-7F3F-4A1E-9EB2-517666FF53C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5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D9EB47F-7A0A-41AA-8EC5-7F248F74959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6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C4709BE-C83B-48EF-A3F7-07D52BD84F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7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FA7D877-CCFF-4157-9BF4-D21722CD719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8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FB7FBC3-6997-4501-ADF2-0DA308BF82C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2</xdr:row>
      <xdr:rowOff>109730</xdr:rowOff>
    </xdr:to>
    <xdr:sp macro="" textlink="">
      <xdr:nvSpPr>
        <xdr:cNvPr id="229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B49AA51-D83F-47F5-8A55-0DA4CD18343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392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0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A9EEB6E-1679-4EAA-85AB-F291931F725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1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B48E468-C345-4BE3-8135-206F2822902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2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745D65B-F3D9-4462-B10C-23CAFA91061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3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D8AB2F9-67E2-4E57-BE94-91977FC25C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4" name="AutoShape 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9BA00FB-2C30-45AD-B0B7-529A2C43F40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5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F1F1D46-7EDE-410F-9D8A-95763F7EF32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6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27AEA42-6A23-405D-8ED0-F3D76F44566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7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67A6745-785D-4EB0-BFA1-3A59EDDC44C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8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2864AF0-6E2A-409A-B68B-AFF8A985C0A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39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D4FDEA5-ADC2-4D1E-99FF-75361DCE110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0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68B244B-1897-4B20-8D85-8A270AB9547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1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062CC65-9024-4F63-B545-B77276885A9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2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2A10935-5EB7-4E39-98C1-B395815C178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3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D1A3F3B-382E-4E74-A706-5D561CE1699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4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39B31A4-A416-4975-A123-519840A010F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5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5188B6E-6BC3-47E6-8081-E984363D2A6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6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162FDCB-C100-4BEE-BE54-469CE949164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119A8AE-5FEF-459C-A951-4E10888A010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8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039C3EF-C51D-4FD1-8020-29CF03CF1D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49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D832A18-8997-43BF-8EDB-7708F184014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0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A94CEC2-DC07-4FC4-89D1-53D7B7DAE2F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1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5D9DB13-C4CF-4E2C-9BDF-86B3C0C78A8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2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7128E42-DE05-4FFE-915F-56371B51F5C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3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9F2C961-9E59-44D7-84A2-8A11D1D200A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4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ACAB5DE-F318-4EA1-A62F-282ABE14F97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5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30D53BD-B5C4-43D2-A709-69B79CA0115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6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C825486-F747-4FF9-95D8-34216DA69D6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7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3E83ECC-B7AC-4318-8084-F9D5D261318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8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0E0989E-86BB-472E-9C1A-C47EC825282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59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8F9B973-5C2B-44DB-B16B-11C986BB946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0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C6A2CCE-39DC-45DA-A236-AE6BD398F24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1" name="AutoShape 1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73B1D68-1248-46A2-88E7-64C4C272277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2" name="AutoShape 2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9F4EA43-E3B8-48E1-BE49-17957518BE2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3" name="AutoShape 2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22A846F-AD23-40EC-9FB1-EE8CDA3B0F2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4" name="AutoShape 2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C75FF72-1A8F-4133-8722-FBC61A130AD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799A6E8-435A-4C49-B9AF-AE3906F1BCA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6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81B44A8-0F7B-41FF-96E4-06F7FFA4446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7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E702D67-D647-40A1-967E-7EB6BC0EC8F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8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23060D7-4FCD-4D15-A948-32E3AFD7DA7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69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DA47F8E-A676-4919-A300-65EDD6EABA3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0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0F5C022-1813-47C6-A899-2CED4D9AAD2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1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1C435F8-52F2-4C71-AA38-70BB4C16055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23511DF-AA6C-4D9D-BBB4-7748279598F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3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C318F79-35A6-4718-BD02-87F5A2F8D77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4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07D1FC0-0328-41F9-9DC0-681C4F49ED9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5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9F0514B-ED7D-4E24-AB8B-DF7A5A435B0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6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B98D1F8-B4E9-4E90-A586-0A13087AA21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7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EE4C458-810F-4E90-9496-ADA6C6DB9B0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8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B5FBC8E-D445-458A-8A04-DB091BC204B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79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6212970-5308-4C62-B3F3-ED582F81DA1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80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DDE64A5-7904-4CA3-8F23-508A8E8E7F6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81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3CC2D2D-F69D-45CF-B41E-EA8A1B08BCC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82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E63D79E-9739-4F13-A8FD-CC31F3DAFC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83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00BEA5D-A160-4BF3-958A-F4A44390CE9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3</xdr:row>
      <xdr:rowOff>2403</xdr:rowOff>
    </xdr:to>
    <xdr:sp macro="" textlink="">
      <xdr:nvSpPr>
        <xdr:cNvPr id="284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2CCD1DF-374F-4225-86DB-88F07258C33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459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8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6A82A13-0C66-4C0E-AB6B-A61C67CCFFA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86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40D659E-22FB-4DE2-ABE7-3A3AFC4DFEA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87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A7503B2-01A1-4EC5-8E8C-92207474084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88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3D686B6-CD30-4459-AA25-D597B8FDDE0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89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A3A79FC-FB14-48B1-87BB-44F8B78F386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0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2B57312-E5B6-42AD-B4B3-A4BC1A1C30F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1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C2A080B-FC66-4C5E-85FB-BD1A15058DD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2" name="AutoShape 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D33D70B-47C4-465E-BA71-6D80AC58313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3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7CF220D-B0F0-4AD3-93B1-C46F43FF28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4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D43580F-154C-4767-A4F8-DCE205F0CAB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5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6C6A6CE1-8187-466A-AEB2-A4EEBC80E7B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6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6B60C78-78CA-469F-AFC4-160809B93F8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7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3B35960-AD22-48A1-B628-2E08144A02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8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79C6ADA-A613-4B2A-AC06-914DC94A616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299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42E1173-E685-4FE5-ADB2-D435B76A4C0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0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943EA3B4-A4E5-45B6-B04A-73B70CCC416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1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2D09DE8-738A-424C-B2CC-94BF521F7E6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2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F25CA7A-1C4C-40E9-B113-89AF7FEC5E8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3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931ABA8-0526-4DB1-BABE-4953D2B66D6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4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055DBC9-0AAA-4D67-94D5-ED266150508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53756C7-2DB5-434F-AB5F-D3450C4855E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6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7DF6514-92B2-4FF9-8747-3C00E30C745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7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0D2ED2D-9C44-4956-99C4-75338DC71EF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8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638BA8F-448C-439D-B562-73399ABE3E6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09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F70D057-3DD7-4E59-A6D4-B4296E80F01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0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B9EFF20-8DDC-41A8-9B59-8B0AAC6A50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1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49F8819-A9EC-4142-9156-87D94B8771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2" name="AutoShape 1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E1C2E1A-4287-45F3-83CB-452208A5DF6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3" name="AutoShape 1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78CD819-60D8-4B6E-AB4D-D8BD7E0EA6C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4" name="AutoShape 1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2F21FA8-6CED-4295-BA4B-F63DD40825D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5" name="AutoShape 1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6EA232C-D34E-45B9-B227-7DA60D8571E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6" name="AutoShape 1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27118B6-769E-4A74-9874-A8824A67186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7" name="AutoShape 1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2451387-5929-4D90-88A9-AE4F1902013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8" name="AutoShape 18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CF7B7DE-1625-4F3D-A231-D1C26EFDD32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19" name="AutoShape 1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FAF9DD8-2E30-414A-945C-BE0030CBD11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0" name="AutoShape 2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C559346-E0AD-47DF-8783-B36FB513A8D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1" name="AutoShape 2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B61AEA3-74EE-4FB7-804E-330EAFFC5FF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2" name="AutoShape 2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BCF55685-AA6F-4C9F-9D81-330A09C2598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249023F-CC64-487C-8A47-C48878FD737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4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C010D7E-2BEB-451F-BFC0-2B2CE01EDC4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5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E65014BB-B2B0-43F5-8A8A-D58FD8C0E66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6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6B0147E-FB4D-4586-82A9-4DDD49F4C0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7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72601D37-0E88-4F7E-9EDB-F5AED4C6C3C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8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DBB5F95-1C9D-43E5-AD22-653DCD45982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29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FCB45E09-8E52-4668-ABFA-E9A3BF97354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FA5CA15-FC41-4AD8-9052-5E3038E99BB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1" name="AutoShape 2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13B9FFAD-4F2A-47B1-B0ED-4F022C99D90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2" name="AutoShape 3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CB9C0D0B-11E0-4138-B98F-E685212F6A7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3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B390641-06F2-4454-97C8-0092218C62A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4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1A8CDE3-E48A-4E1D-AD93-DD7F9F0B982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5" name="AutoShape 6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497F35B0-805D-44C1-8E9A-3EEB2142C7B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6" name="AutoShape 7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DC0A3860-6E6D-4CA1-BFC6-B609B8E91EA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7" name="AutoShape 9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312DDC26-F5DC-4567-BCA0-386DD4B802D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8" name="AutoShape 10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27F44E85-2A18-4849-A436-2041381DB8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39" name="AutoShape 1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A3E46007-E2BE-4930-BCB8-A4F82520194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40" name="AutoShape 4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8417D828-8D88-4F76-A5D2-384F675ED77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117447</xdr:colOff>
      <xdr:row>1</xdr:row>
      <xdr:rowOff>110651</xdr:rowOff>
    </xdr:to>
    <xdr:sp macro="" textlink="">
      <xdr:nvSpPr>
        <xdr:cNvPr id="341" name="AutoShape 5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5B142F53-EAF2-4CC2-8A3A-F0C1920603B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23850" cy="241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11203</xdr:colOff>
      <xdr:row>0</xdr:row>
      <xdr:rowOff>11207</xdr:rowOff>
    </xdr:from>
    <xdr:to>
      <xdr:col>11</xdr:col>
      <xdr:colOff>472964</xdr:colOff>
      <xdr:row>8</xdr:row>
      <xdr:rowOff>144517</xdr:rowOff>
    </xdr:to>
    <xdr:grpSp>
      <xdr:nvGrpSpPr>
        <xdr:cNvPr id="342" name="Groupe 7">
          <a:extLst>
            <a:ext uri="{FF2B5EF4-FFF2-40B4-BE49-F238E27FC236}">
              <a16:creationId xmlns:a16="http://schemas.microsoft.com/office/drawing/2014/main" id="{0A490DCE-E873-4076-BAA1-B7EAC35A9D68}"/>
            </a:ext>
          </a:extLst>
        </xdr:cNvPr>
        <xdr:cNvGrpSpPr/>
      </xdr:nvGrpSpPr>
      <xdr:grpSpPr>
        <a:xfrm flipH="1" flipV="1">
          <a:off x="11203" y="11207"/>
          <a:ext cx="6348211" cy="1352510"/>
          <a:chOff x="0" y="0"/>
          <a:chExt cx="4331580" cy="2436813"/>
        </a:xfrm>
        <a:solidFill>
          <a:schemeClr val="accent3"/>
        </a:solidFill>
      </xdr:grpSpPr>
      <xdr:sp macro="" textlink="">
        <xdr:nvSpPr>
          <xdr:cNvPr id="343" name="Rectangle : avec coins arrondis en haut 59">
            <a:extLst>
              <a:ext uri="{FF2B5EF4-FFF2-40B4-BE49-F238E27FC236}">
                <a16:creationId xmlns:a16="http://schemas.microsoft.com/office/drawing/2014/main" id="{64454012-0742-9708-46E3-B91834BD070A}"/>
              </a:ext>
            </a:extLst>
          </xdr:cNvPr>
          <xdr:cNvSpPr/>
        </xdr:nvSpPr>
        <xdr:spPr>
          <a:xfrm rot="16200000">
            <a:off x="1311607" y="-583162"/>
            <a:ext cx="2436812" cy="3603135"/>
          </a:xfrm>
          <a:prstGeom prst="round2SameRect">
            <a:avLst>
              <a:gd name="adj1" fmla="val 15416"/>
              <a:gd name="adj2" fmla="val 0"/>
            </a:avLst>
          </a:prstGeom>
          <a:solidFill>
            <a:schemeClr val="accent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fr-FR"/>
          </a:p>
        </xdr:txBody>
      </xdr:sp>
      <xdr:sp macro="" textlink="">
        <xdr:nvSpPr>
          <xdr:cNvPr id="344" name="Organigramme : Données stockées 7">
            <a:extLst>
              <a:ext uri="{FF2B5EF4-FFF2-40B4-BE49-F238E27FC236}">
                <a16:creationId xmlns:a16="http://schemas.microsoft.com/office/drawing/2014/main" id="{8B1CB16D-B5C7-2C80-80F9-0179E84ADE1A}"/>
              </a:ext>
            </a:extLst>
          </xdr:cNvPr>
          <xdr:cNvSpPr/>
        </xdr:nvSpPr>
        <xdr:spPr>
          <a:xfrm rot="10800000">
            <a:off x="0" y="895027"/>
            <a:ext cx="2776796" cy="1541786"/>
          </a:xfrm>
          <a:custGeom>
            <a:avLst/>
            <a:gdLst>
              <a:gd name="connsiteX0" fmla="*/ 1667 w 10000"/>
              <a:gd name="connsiteY0" fmla="*/ 0 h 10000"/>
              <a:gd name="connsiteX1" fmla="*/ 10000 w 10000"/>
              <a:gd name="connsiteY1" fmla="*/ 0 h 10000"/>
              <a:gd name="connsiteX2" fmla="*/ 8333 w 10000"/>
              <a:gd name="connsiteY2" fmla="*/ 5000 h 10000"/>
              <a:gd name="connsiteX3" fmla="*/ 10000 w 10000"/>
              <a:gd name="connsiteY3" fmla="*/ 10000 h 10000"/>
              <a:gd name="connsiteX4" fmla="*/ 1667 w 10000"/>
              <a:gd name="connsiteY4" fmla="*/ 10000 h 10000"/>
              <a:gd name="connsiteX5" fmla="*/ 0 w 10000"/>
              <a:gd name="connsiteY5" fmla="*/ 5000 h 10000"/>
              <a:gd name="connsiteX6" fmla="*/ 1667 w 10000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8333 w 14362"/>
              <a:gd name="connsiteY2" fmla="*/ 5000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120 w 14362"/>
              <a:gd name="connsiteY2" fmla="*/ 2647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118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118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447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447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93 w 14362"/>
              <a:gd name="connsiteY2" fmla="*/ 2780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93 w 14362"/>
              <a:gd name="connsiteY2" fmla="*/ 2780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93 w 14362"/>
              <a:gd name="connsiteY2" fmla="*/ 2780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1353"/>
              <a:gd name="connsiteX1" fmla="*/ 14362 w 14362"/>
              <a:gd name="connsiteY1" fmla="*/ 0 h 11353"/>
              <a:gd name="connsiteX2" fmla="*/ 10893 w 14362"/>
              <a:gd name="connsiteY2" fmla="*/ 2780 h 11353"/>
              <a:gd name="connsiteX3" fmla="*/ 10076 w 14362"/>
              <a:gd name="connsiteY3" fmla="*/ 11353 h 11353"/>
              <a:gd name="connsiteX4" fmla="*/ 1667 w 14362"/>
              <a:gd name="connsiteY4" fmla="*/ 10000 h 11353"/>
              <a:gd name="connsiteX5" fmla="*/ 0 w 14362"/>
              <a:gd name="connsiteY5" fmla="*/ 5000 h 11353"/>
              <a:gd name="connsiteX6" fmla="*/ 1667 w 14362"/>
              <a:gd name="connsiteY6" fmla="*/ 0 h 11353"/>
              <a:gd name="connsiteX0" fmla="*/ 1667 w 14362"/>
              <a:gd name="connsiteY0" fmla="*/ 0 h 11902"/>
              <a:gd name="connsiteX1" fmla="*/ 14362 w 14362"/>
              <a:gd name="connsiteY1" fmla="*/ 0 h 11902"/>
              <a:gd name="connsiteX2" fmla="*/ 10893 w 14362"/>
              <a:gd name="connsiteY2" fmla="*/ 2780 h 11902"/>
              <a:gd name="connsiteX3" fmla="*/ 10234 w 14362"/>
              <a:gd name="connsiteY3" fmla="*/ 11902 h 11902"/>
              <a:gd name="connsiteX4" fmla="*/ 1667 w 14362"/>
              <a:gd name="connsiteY4" fmla="*/ 10000 h 11902"/>
              <a:gd name="connsiteX5" fmla="*/ 0 w 14362"/>
              <a:gd name="connsiteY5" fmla="*/ 5000 h 11902"/>
              <a:gd name="connsiteX6" fmla="*/ 1667 w 14362"/>
              <a:gd name="connsiteY6" fmla="*/ 0 h 11902"/>
              <a:gd name="connsiteX0" fmla="*/ 1667 w 14362"/>
              <a:gd name="connsiteY0" fmla="*/ 0 h 11902"/>
              <a:gd name="connsiteX1" fmla="*/ 14362 w 14362"/>
              <a:gd name="connsiteY1" fmla="*/ 0 h 11902"/>
              <a:gd name="connsiteX2" fmla="*/ 10893 w 14362"/>
              <a:gd name="connsiteY2" fmla="*/ 2780 h 11902"/>
              <a:gd name="connsiteX3" fmla="*/ 10234 w 14362"/>
              <a:gd name="connsiteY3" fmla="*/ 11902 h 11902"/>
              <a:gd name="connsiteX4" fmla="*/ 1667 w 14362"/>
              <a:gd name="connsiteY4" fmla="*/ 10000 h 11902"/>
              <a:gd name="connsiteX5" fmla="*/ 0 w 14362"/>
              <a:gd name="connsiteY5" fmla="*/ 5000 h 11902"/>
              <a:gd name="connsiteX6" fmla="*/ 1667 w 14362"/>
              <a:gd name="connsiteY6" fmla="*/ 0 h 11902"/>
              <a:gd name="connsiteX0" fmla="*/ 1667 w 14362"/>
              <a:gd name="connsiteY0" fmla="*/ 0 h 11902"/>
              <a:gd name="connsiteX1" fmla="*/ 14362 w 14362"/>
              <a:gd name="connsiteY1" fmla="*/ 0 h 11902"/>
              <a:gd name="connsiteX2" fmla="*/ 10893 w 14362"/>
              <a:gd name="connsiteY2" fmla="*/ 2780 h 11902"/>
              <a:gd name="connsiteX3" fmla="*/ 10234 w 14362"/>
              <a:gd name="connsiteY3" fmla="*/ 11902 h 11902"/>
              <a:gd name="connsiteX4" fmla="*/ 1667 w 14362"/>
              <a:gd name="connsiteY4" fmla="*/ 10000 h 11902"/>
              <a:gd name="connsiteX5" fmla="*/ 0 w 14362"/>
              <a:gd name="connsiteY5" fmla="*/ 5000 h 11902"/>
              <a:gd name="connsiteX6" fmla="*/ 1667 w 14362"/>
              <a:gd name="connsiteY6" fmla="*/ 0 h 119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362" h="11902">
                <a:moveTo>
                  <a:pt x="1667" y="0"/>
                </a:moveTo>
                <a:lnTo>
                  <a:pt x="14362" y="0"/>
                </a:lnTo>
                <a:cubicBezTo>
                  <a:pt x="13441" y="0"/>
                  <a:pt x="11318" y="992"/>
                  <a:pt x="10893" y="2780"/>
                </a:cubicBezTo>
                <a:cubicBezTo>
                  <a:pt x="10468" y="4568"/>
                  <a:pt x="10403" y="8961"/>
                  <a:pt x="10234" y="11902"/>
                </a:cubicBezTo>
                <a:lnTo>
                  <a:pt x="1667" y="10000"/>
                </a:lnTo>
                <a:cubicBezTo>
                  <a:pt x="746" y="10000"/>
                  <a:pt x="0" y="7761"/>
                  <a:pt x="0" y="5000"/>
                </a:cubicBezTo>
                <a:cubicBezTo>
                  <a:pt x="0" y="2239"/>
                  <a:pt x="746" y="0"/>
                  <a:pt x="1667" y="0"/>
                </a:cubicBezTo>
                <a:close/>
              </a:path>
            </a:pathLst>
          </a:custGeom>
          <a:solidFill>
            <a:schemeClr val="accent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49686</xdr:colOff>
      <xdr:row>0</xdr:row>
      <xdr:rowOff>33856</xdr:rowOff>
    </xdr:from>
    <xdr:to>
      <xdr:col>8</xdr:col>
      <xdr:colOff>306632</xdr:colOff>
      <xdr:row>8</xdr:row>
      <xdr:rowOff>71794</xdr:rowOff>
    </xdr:to>
    <xdr:pic>
      <xdr:nvPicPr>
        <xdr:cNvPr id="345" name="Picture 359">
          <a:extLst>
            <a:ext uri="{FF2B5EF4-FFF2-40B4-BE49-F238E27FC236}">
              <a16:creationId xmlns:a16="http://schemas.microsoft.com/office/drawing/2014/main" id="{24AE5647-41F4-45DA-93B3-AA04013AA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86" y="33856"/>
          <a:ext cx="4903314" cy="1235198"/>
        </a:xfrm>
        <a:prstGeom prst="rect">
          <a:avLst/>
        </a:prstGeom>
      </xdr:spPr>
    </xdr:pic>
    <xdr:clientData/>
  </xdr:twoCellAnchor>
  <xdr:twoCellAnchor>
    <xdr:from>
      <xdr:col>14</xdr:col>
      <xdr:colOff>157658</xdr:colOff>
      <xdr:row>79</xdr:row>
      <xdr:rowOff>1</xdr:rowOff>
    </xdr:from>
    <xdr:to>
      <xdr:col>16</xdr:col>
      <xdr:colOff>3171</xdr:colOff>
      <xdr:row>81</xdr:row>
      <xdr:rowOff>160057</xdr:rowOff>
    </xdr:to>
    <xdr:grpSp>
      <xdr:nvGrpSpPr>
        <xdr:cNvPr id="349" name="Groupe 24">
          <a:extLst>
            <a:ext uri="{FF2B5EF4-FFF2-40B4-BE49-F238E27FC236}">
              <a16:creationId xmlns:a16="http://schemas.microsoft.com/office/drawing/2014/main" id="{2D118B40-FB27-4D78-A27E-77326EB53085}"/>
            </a:ext>
          </a:extLst>
        </xdr:cNvPr>
        <xdr:cNvGrpSpPr/>
      </xdr:nvGrpSpPr>
      <xdr:grpSpPr>
        <a:xfrm rot="16200000" flipH="1">
          <a:off x="8091874" y="15192485"/>
          <a:ext cx="483906" cy="312238"/>
          <a:chOff x="71583" y="-71583"/>
          <a:chExt cx="8062319" cy="2308078"/>
        </a:xfrm>
        <a:solidFill>
          <a:srgbClr val="ADDCEC"/>
        </a:solidFill>
      </xdr:grpSpPr>
      <xdr:sp macro="" textlink="">
        <xdr:nvSpPr>
          <xdr:cNvPr id="350" name="Rectangle : avec coins arrondis en haut 25">
            <a:extLst>
              <a:ext uri="{FF2B5EF4-FFF2-40B4-BE49-F238E27FC236}">
                <a16:creationId xmlns:a16="http://schemas.microsoft.com/office/drawing/2014/main" id="{749F762D-8112-3372-1953-E35940D9CBB6}"/>
              </a:ext>
            </a:extLst>
          </xdr:cNvPr>
          <xdr:cNvSpPr/>
        </xdr:nvSpPr>
        <xdr:spPr>
          <a:xfrm rot="16200000">
            <a:off x="3767531" y="-2129877"/>
            <a:ext cx="2308078" cy="6424665"/>
          </a:xfrm>
          <a:prstGeom prst="round2SameRect">
            <a:avLst>
              <a:gd name="adj1" fmla="val 26923"/>
              <a:gd name="adj2" fmla="val 26226"/>
            </a:avLst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fr-FR"/>
          </a:p>
        </xdr:txBody>
      </xdr:sp>
      <xdr:sp macro="" textlink="">
        <xdr:nvSpPr>
          <xdr:cNvPr id="351" name="Organigramme : Données stockées 7">
            <a:extLst>
              <a:ext uri="{FF2B5EF4-FFF2-40B4-BE49-F238E27FC236}">
                <a16:creationId xmlns:a16="http://schemas.microsoft.com/office/drawing/2014/main" id="{F2892E86-604C-EFBC-7B19-159C2F0347E6}"/>
              </a:ext>
            </a:extLst>
          </xdr:cNvPr>
          <xdr:cNvSpPr/>
        </xdr:nvSpPr>
        <xdr:spPr>
          <a:xfrm rot="10800000">
            <a:off x="71583" y="1288697"/>
            <a:ext cx="5867362" cy="947798"/>
          </a:xfrm>
          <a:custGeom>
            <a:avLst/>
            <a:gdLst>
              <a:gd name="connsiteX0" fmla="*/ 1667 w 10000"/>
              <a:gd name="connsiteY0" fmla="*/ 0 h 10000"/>
              <a:gd name="connsiteX1" fmla="*/ 10000 w 10000"/>
              <a:gd name="connsiteY1" fmla="*/ 0 h 10000"/>
              <a:gd name="connsiteX2" fmla="*/ 8333 w 10000"/>
              <a:gd name="connsiteY2" fmla="*/ 5000 h 10000"/>
              <a:gd name="connsiteX3" fmla="*/ 10000 w 10000"/>
              <a:gd name="connsiteY3" fmla="*/ 10000 h 10000"/>
              <a:gd name="connsiteX4" fmla="*/ 1667 w 10000"/>
              <a:gd name="connsiteY4" fmla="*/ 10000 h 10000"/>
              <a:gd name="connsiteX5" fmla="*/ 0 w 10000"/>
              <a:gd name="connsiteY5" fmla="*/ 5000 h 10000"/>
              <a:gd name="connsiteX6" fmla="*/ 1667 w 10000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8333 w 14362"/>
              <a:gd name="connsiteY2" fmla="*/ 5000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120 w 14362"/>
              <a:gd name="connsiteY2" fmla="*/ 2647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10000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1066 w 14362"/>
              <a:gd name="connsiteY2" fmla="*/ 2506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118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118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447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14 w 14362"/>
              <a:gd name="connsiteY2" fmla="*/ 3447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93 w 14362"/>
              <a:gd name="connsiteY2" fmla="*/ 2780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93 w 14362"/>
              <a:gd name="connsiteY2" fmla="*/ 2780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0000"/>
              <a:gd name="connsiteX1" fmla="*/ 14362 w 14362"/>
              <a:gd name="connsiteY1" fmla="*/ 0 h 10000"/>
              <a:gd name="connsiteX2" fmla="*/ 10893 w 14362"/>
              <a:gd name="connsiteY2" fmla="*/ 2780 h 10000"/>
              <a:gd name="connsiteX3" fmla="*/ 9275 w 14362"/>
              <a:gd name="connsiteY3" fmla="*/ 10000 h 10000"/>
              <a:gd name="connsiteX4" fmla="*/ 1667 w 14362"/>
              <a:gd name="connsiteY4" fmla="*/ 10000 h 10000"/>
              <a:gd name="connsiteX5" fmla="*/ 0 w 14362"/>
              <a:gd name="connsiteY5" fmla="*/ 5000 h 10000"/>
              <a:gd name="connsiteX6" fmla="*/ 1667 w 14362"/>
              <a:gd name="connsiteY6" fmla="*/ 0 h 10000"/>
              <a:gd name="connsiteX0" fmla="*/ 1667 w 14362"/>
              <a:gd name="connsiteY0" fmla="*/ 0 h 11353"/>
              <a:gd name="connsiteX1" fmla="*/ 14362 w 14362"/>
              <a:gd name="connsiteY1" fmla="*/ 0 h 11353"/>
              <a:gd name="connsiteX2" fmla="*/ 10893 w 14362"/>
              <a:gd name="connsiteY2" fmla="*/ 2780 h 11353"/>
              <a:gd name="connsiteX3" fmla="*/ 10076 w 14362"/>
              <a:gd name="connsiteY3" fmla="*/ 11353 h 11353"/>
              <a:gd name="connsiteX4" fmla="*/ 1667 w 14362"/>
              <a:gd name="connsiteY4" fmla="*/ 10000 h 11353"/>
              <a:gd name="connsiteX5" fmla="*/ 0 w 14362"/>
              <a:gd name="connsiteY5" fmla="*/ 5000 h 11353"/>
              <a:gd name="connsiteX6" fmla="*/ 1667 w 14362"/>
              <a:gd name="connsiteY6" fmla="*/ 0 h 11353"/>
              <a:gd name="connsiteX0" fmla="*/ 1667 w 14362"/>
              <a:gd name="connsiteY0" fmla="*/ 0 h 11902"/>
              <a:gd name="connsiteX1" fmla="*/ 14362 w 14362"/>
              <a:gd name="connsiteY1" fmla="*/ 0 h 11902"/>
              <a:gd name="connsiteX2" fmla="*/ 10893 w 14362"/>
              <a:gd name="connsiteY2" fmla="*/ 2780 h 11902"/>
              <a:gd name="connsiteX3" fmla="*/ 10234 w 14362"/>
              <a:gd name="connsiteY3" fmla="*/ 11902 h 11902"/>
              <a:gd name="connsiteX4" fmla="*/ 1667 w 14362"/>
              <a:gd name="connsiteY4" fmla="*/ 10000 h 11902"/>
              <a:gd name="connsiteX5" fmla="*/ 0 w 14362"/>
              <a:gd name="connsiteY5" fmla="*/ 5000 h 11902"/>
              <a:gd name="connsiteX6" fmla="*/ 1667 w 14362"/>
              <a:gd name="connsiteY6" fmla="*/ 0 h 11902"/>
              <a:gd name="connsiteX0" fmla="*/ 1667 w 14362"/>
              <a:gd name="connsiteY0" fmla="*/ 0 h 11902"/>
              <a:gd name="connsiteX1" fmla="*/ 14362 w 14362"/>
              <a:gd name="connsiteY1" fmla="*/ 0 h 11902"/>
              <a:gd name="connsiteX2" fmla="*/ 10893 w 14362"/>
              <a:gd name="connsiteY2" fmla="*/ 2780 h 11902"/>
              <a:gd name="connsiteX3" fmla="*/ 10234 w 14362"/>
              <a:gd name="connsiteY3" fmla="*/ 11902 h 11902"/>
              <a:gd name="connsiteX4" fmla="*/ 1667 w 14362"/>
              <a:gd name="connsiteY4" fmla="*/ 10000 h 11902"/>
              <a:gd name="connsiteX5" fmla="*/ 0 w 14362"/>
              <a:gd name="connsiteY5" fmla="*/ 5000 h 11902"/>
              <a:gd name="connsiteX6" fmla="*/ 1667 w 14362"/>
              <a:gd name="connsiteY6" fmla="*/ 0 h 11902"/>
              <a:gd name="connsiteX0" fmla="*/ 1667 w 14362"/>
              <a:gd name="connsiteY0" fmla="*/ 0 h 11902"/>
              <a:gd name="connsiteX1" fmla="*/ 14362 w 14362"/>
              <a:gd name="connsiteY1" fmla="*/ 0 h 11902"/>
              <a:gd name="connsiteX2" fmla="*/ 10893 w 14362"/>
              <a:gd name="connsiteY2" fmla="*/ 2780 h 11902"/>
              <a:gd name="connsiteX3" fmla="*/ 10234 w 14362"/>
              <a:gd name="connsiteY3" fmla="*/ 11902 h 11902"/>
              <a:gd name="connsiteX4" fmla="*/ 1667 w 14362"/>
              <a:gd name="connsiteY4" fmla="*/ 10000 h 11902"/>
              <a:gd name="connsiteX5" fmla="*/ 0 w 14362"/>
              <a:gd name="connsiteY5" fmla="*/ 5000 h 11902"/>
              <a:gd name="connsiteX6" fmla="*/ 1667 w 14362"/>
              <a:gd name="connsiteY6" fmla="*/ 0 h 119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362" h="11902">
                <a:moveTo>
                  <a:pt x="1667" y="0"/>
                </a:moveTo>
                <a:lnTo>
                  <a:pt x="14362" y="0"/>
                </a:lnTo>
                <a:cubicBezTo>
                  <a:pt x="13441" y="0"/>
                  <a:pt x="11318" y="992"/>
                  <a:pt x="10893" y="2780"/>
                </a:cubicBezTo>
                <a:cubicBezTo>
                  <a:pt x="10468" y="4568"/>
                  <a:pt x="10403" y="8961"/>
                  <a:pt x="10234" y="11902"/>
                </a:cubicBezTo>
                <a:lnTo>
                  <a:pt x="1667" y="10000"/>
                </a:lnTo>
                <a:cubicBezTo>
                  <a:pt x="746" y="10000"/>
                  <a:pt x="0" y="7761"/>
                  <a:pt x="0" y="5000"/>
                </a:cubicBezTo>
                <a:cubicBezTo>
                  <a:pt x="0" y="2239"/>
                  <a:pt x="746" y="0"/>
                  <a:pt x="1667" y="0"/>
                </a:cubicBezTo>
                <a:close/>
              </a:path>
            </a:pathLst>
          </a:cu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/>
          <a:p>
            <a:endParaRPr lang="fr-FR"/>
          </a:p>
        </xdr:txBody>
      </xdr:sp>
    </xdr:grpSp>
    <xdr:clientData/>
  </xdr:twoCellAnchor>
  <xdr:twoCellAnchor editAs="oneCell">
    <xdr:from>
      <xdr:col>0</xdr:col>
      <xdr:colOff>356038</xdr:colOff>
      <xdr:row>9</xdr:row>
      <xdr:rowOff>53865</xdr:rowOff>
    </xdr:from>
    <xdr:to>
      <xdr:col>1</xdr:col>
      <xdr:colOff>42287</xdr:colOff>
      <xdr:row>12</xdr:row>
      <xdr:rowOff>3942</xdr:rowOff>
    </xdr:to>
    <xdr:pic>
      <xdr:nvPicPr>
        <xdr:cNvPr id="358" name="Image 357">
          <a:extLst>
            <a:ext uri="{FF2B5EF4-FFF2-40B4-BE49-F238E27FC236}">
              <a16:creationId xmlns:a16="http://schemas.microsoft.com/office/drawing/2014/main" id="{C5CAED75-363A-4A9F-AF5D-47CF9BC4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038" y="1413641"/>
          <a:ext cx="38100" cy="4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297422</xdr:colOff>
      <xdr:row>9</xdr:row>
      <xdr:rowOff>50833</xdr:rowOff>
    </xdr:from>
    <xdr:to>
      <xdr:col>15</xdr:col>
      <xdr:colOff>44568</xdr:colOff>
      <xdr:row>12</xdr:row>
      <xdr:rowOff>4720</xdr:rowOff>
    </xdr:to>
    <xdr:pic>
      <xdr:nvPicPr>
        <xdr:cNvPr id="359" name="Image 358">
          <a:extLst>
            <a:ext uri="{FF2B5EF4-FFF2-40B4-BE49-F238E27FC236}">
              <a16:creationId xmlns:a16="http://schemas.microsoft.com/office/drawing/2014/main" id="{72DF08E5-7FA2-46E7-A3F4-30007AB7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6730" y="1435621"/>
          <a:ext cx="35826" cy="45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219075</xdr:colOff>
      <xdr:row>1</xdr:row>
      <xdr:rowOff>19050</xdr:rowOff>
    </xdr:from>
    <xdr:to>
      <xdr:col>16</xdr:col>
      <xdr:colOff>247650</xdr:colOff>
      <xdr:row>8</xdr:row>
      <xdr:rowOff>57150</xdr:rowOff>
    </xdr:to>
    <xdr:pic>
      <xdr:nvPicPr>
        <xdr:cNvPr id="347" name="Image 346">
          <a:extLst>
            <a:ext uri="{FF2B5EF4-FFF2-40B4-BE49-F238E27FC236}">
              <a16:creationId xmlns:a16="http://schemas.microsoft.com/office/drawing/2014/main" id="{9EC37999-31AD-E48D-2194-C3D301261589}"/>
            </a:ext>
            <a:ext uri="{147F2762-F138-4A5C-976F-8EAC2B608ADB}">
              <a16:predDERef xmlns:a16="http://schemas.microsoft.com/office/drawing/2014/main" pred="{72DF08E5-7FA2-46E7-A3F4-30007AB71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00650" y="171450"/>
          <a:ext cx="3533775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78</xdr:row>
      <xdr:rowOff>47625</xdr:rowOff>
    </xdr:from>
    <xdr:to>
      <xdr:col>3</xdr:col>
      <xdr:colOff>561975</xdr:colOff>
      <xdr:row>81</xdr:row>
      <xdr:rowOff>114300</xdr:rowOff>
    </xdr:to>
    <xdr:pic>
      <xdr:nvPicPr>
        <xdr:cNvPr id="355" name="Image 354">
          <a:extLst>
            <a:ext uri="{FF2B5EF4-FFF2-40B4-BE49-F238E27FC236}">
              <a16:creationId xmlns:a16="http://schemas.microsoft.com/office/drawing/2014/main" id="{339A40E7-29B6-4375-B0DB-E384BAD666A9}"/>
            </a:ext>
            <a:ext uri="{147F2762-F138-4A5C-976F-8EAC2B608ADB}">
              <a16:predDERef xmlns:a16="http://schemas.microsoft.com/office/drawing/2014/main" pred="{9EC37999-31AD-E48D-2194-C3D301261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15030450"/>
          <a:ext cx="1638300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8</xdr:row>
      <xdr:rowOff>133350</xdr:rowOff>
    </xdr:from>
    <xdr:ext cx="1809190" cy="1145674"/>
    <xdr:pic>
      <xdr:nvPicPr>
        <xdr:cNvPr id="3" name="Picture 4">
          <a:extLst>
            <a:ext uri="{FF2B5EF4-FFF2-40B4-BE49-F238E27FC236}">
              <a16:creationId xmlns:a16="http://schemas.microsoft.com/office/drawing/2014/main" id="{01E1A688-5D0F-4F93-B369-92E649D0C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743075"/>
          <a:ext cx="1809190" cy="11456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FA53-76A7-4182-B2C7-813F73CADE39}">
  <sheetPr>
    <tabColor rgb="FF00B050"/>
  </sheetPr>
  <dimension ref="B1:P13"/>
  <sheetViews>
    <sheetView zoomScaleNormal="100" workbookViewId="0">
      <selection activeCell="C2" sqref="C2:N2"/>
    </sheetView>
  </sheetViews>
  <sheetFormatPr defaultColWidth="11.42578125" defaultRowHeight="15"/>
  <cols>
    <col min="1" max="1" width="11.42578125" style="104"/>
    <col min="2" max="2" width="4.42578125" style="104" customWidth="1"/>
    <col min="3" max="3" width="51.7109375" style="104" customWidth="1"/>
    <col min="4" max="8" width="13.28515625" style="104" customWidth="1"/>
    <col min="9" max="9" width="19.140625" style="104" customWidth="1"/>
    <col min="10" max="10" width="21.7109375" style="104" customWidth="1"/>
    <col min="11" max="11" width="14.28515625" style="104" customWidth="1"/>
    <col min="12" max="13" width="11.42578125" style="104"/>
    <col min="14" max="14" width="9.140625" style="104" customWidth="1"/>
    <col min="15" max="15" width="0.5703125" style="104" hidden="1" customWidth="1"/>
    <col min="16" max="16384" width="11.42578125" style="104"/>
  </cols>
  <sheetData>
    <row r="1" spans="2:16">
      <c r="B1" s="101"/>
      <c r="C1" s="101"/>
      <c r="D1" s="101"/>
      <c r="E1" s="101"/>
      <c r="F1" s="101"/>
      <c r="G1" s="101"/>
      <c r="H1" s="101"/>
      <c r="I1" s="101"/>
      <c r="J1" s="101"/>
      <c r="K1" s="101" t="s">
        <v>0</v>
      </c>
      <c r="L1" s="142"/>
      <c r="M1" s="101"/>
      <c r="N1" s="101"/>
      <c r="O1" s="101"/>
    </row>
    <row r="2" spans="2:16" ht="320.25" customHeight="1">
      <c r="B2" s="101"/>
      <c r="C2" s="221" t="s">
        <v>1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101"/>
    </row>
    <row r="3" spans="2:16" ht="31.5" customHeight="1">
      <c r="B3" s="101"/>
      <c r="C3" s="223" t="s">
        <v>2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1"/>
    </row>
    <row r="4" spans="2:16" ht="7.5" customHeight="1">
      <c r="B4" s="101"/>
      <c r="C4" s="109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1"/>
    </row>
    <row r="5" spans="2:16" ht="35.25" customHeight="1">
      <c r="B5" s="101"/>
      <c r="C5" s="101"/>
      <c r="D5" s="225" t="s">
        <v>3</v>
      </c>
      <c r="E5" s="226"/>
      <c r="F5" s="226"/>
      <c r="G5" s="226"/>
      <c r="H5" s="227"/>
      <c r="I5" s="219" t="s">
        <v>4</v>
      </c>
      <c r="J5" s="219" t="s">
        <v>5</v>
      </c>
      <c r="K5" s="101"/>
      <c r="L5" s="101"/>
      <c r="M5" s="101"/>
      <c r="N5" s="101"/>
      <c r="O5" s="101"/>
    </row>
    <row r="6" spans="2:16" ht="15.75">
      <c r="B6" s="101"/>
      <c r="C6" s="129" t="s">
        <v>6</v>
      </c>
      <c r="D6" s="121" t="s">
        <v>7</v>
      </c>
      <c r="E6" s="121" t="s">
        <v>8</v>
      </c>
      <c r="F6" s="121" t="s">
        <v>9</v>
      </c>
      <c r="G6" s="121" t="s">
        <v>10</v>
      </c>
      <c r="H6" s="121" t="s">
        <v>11</v>
      </c>
      <c r="I6" s="220"/>
      <c r="J6" s="220"/>
      <c r="K6" s="101"/>
      <c r="L6" s="101"/>
      <c r="M6" s="101"/>
      <c r="N6" s="101"/>
      <c r="O6" s="101"/>
    </row>
    <row r="7" spans="2:16" ht="15.75">
      <c r="B7" s="101"/>
      <c r="C7" s="118" t="s">
        <v>12</v>
      </c>
      <c r="D7" s="119">
        <v>250</v>
      </c>
      <c r="E7" s="119">
        <v>250</v>
      </c>
      <c r="F7" s="119">
        <v>250</v>
      </c>
      <c r="G7" s="119">
        <v>250</v>
      </c>
      <c r="H7" s="119">
        <v>250</v>
      </c>
      <c r="I7" s="119" t="s">
        <v>13</v>
      </c>
      <c r="J7" s="120" t="s">
        <v>14</v>
      </c>
      <c r="K7" s="101"/>
      <c r="L7" s="101"/>
      <c r="M7" s="101"/>
      <c r="N7" s="101"/>
      <c r="O7" s="101"/>
    </row>
    <row r="8" spans="2:16" ht="15.75">
      <c r="B8" s="101"/>
      <c r="C8" s="118" t="s">
        <v>15</v>
      </c>
      <c r="D8" s="119">
        <v>15</v>
      </c>
      <c r="E8" s="119">
        <v>10</v>
      </c>
      <c r="F8" s="119">
        <v>5</v>
      </c>
      <c r="G8" s="119">
        <v>3</v>
      </c>
      <c r="H8" s="119">
        <v>10</v>
      </c>
      <c r="I8" s="119" t="s">
        <v>13</v>
      </c>
      <c r="J8" s="119" t="s">
        <v>16</v>
      </c>
      <c r="K8" s="101"/>
      <c r="L8" s="101"/>
      <c r="M8" s="101"/>
      <c r="N8" s="101"/>
      <c r="O8" s="101"/>
    </row>
    <row r="9" spans="2:16">
      <c r="B9" s="101"/>
      <c r="C9" s="103" t="s">
        <v>17</v>
      </c>
      <c r="D9" s="102">
        <v>50</v>
      </c>
      <c r="E9" s="102">
        <v>10</v>
      </c>
      <c r="F9" s="102">
        <v>15</v>
      </c>
      <c r="G9" s="102">
        <v>10</v>
      </c>
      <c r="H9" s="102">
        <v>30</v>
      </c>
      <c r="I9" s="122">
        <f>Paramètres!C16</f>
        <v>130</v>
      </c>
      <c r="J9" s="102" t="s">
        <v>16</v>
      </c>
      <c r="K9" s="101"/>
      <c r="L9" s="101"/>
      <c r="M9" s="101"/>
      <c r="N9" s="101"/>
      <c r="O9" s="101"/>
    </row>
    <row r="10" spans="2:16">
      <c r="B10" s="101"/>
      <c r="C10" s="103" t="s">
        <v>18</v>
      </c>
      <c r="D10" s="102" t="s">
        <v>13</v>
      </c>
      <c r="E10" s="102" t="s">
        <v>13</v>
      </c>
      <c r="F10" s="102" t="s">
        <v>13</v>
      </c>
      <c r="G10" s="102" t="s">
        <v>13</v>
      </c>
      <c r="H10" s="102" t="s">
        <v>13</v>
      </c>
      <c r="I10" s="122">
        <f>Paramètres!C15</f>
        <v>158</v>
      </c>
      <c r="J10" s="102" t="s">
        <v>16</v>
      </c>
      <c r="K10" s="101"/>
      <c r="L10" s="101"/>
      <c r="M10" s="101"/>
      <c r="N10" s="101"/>
      <c r="O10" s="101"/>
    </row>
    <row r="11" spans="2:16">
      <c r="B11" s="101"/>
      <c r="C11" s="103" t="s">
        <v>19</v>
      </c>
      <c r="D11" s="102" t="s">
        <v>13</v>
      </c>
      <c r="E11" s="102" t="s">
        <v>13</v>
      </c>
      <c r="F11" s="102" t="s">
        <v>13</v>
      </c>
      <c r="G11" s="102" t="s">
        <v>13</v>
      </c>
      <c r="H11" s="102" t="s">
        <v>13</v>
      </c>
      <c r="I11" s="122">
        <f>Paramètres!D15</f>
        <v>43</v>
      </c>
      <c r="J11" s="102" t="s">
        <v>16</v>
      </c>
      <c r="K11" s="101"/>
      <c r="L11" s="101"/>
      <c r="M11" s="101"/>
      <c r="N11" s="101"/>
      <c r="O11" s="101"/>
    </row>
    <row r="12" spans="2:16" s="128" customFormat="1" ht="21" customHeight="1">
      <c r="B12" s="123"/>
      <c r="C12" s="124" t="s">
        <v>20</v>
      </c>
      <c r="D12" s="125">
        <f>Paramètres!E8</f>
        <v>12351</v>
      </c>
      <c r="E12" s="125">
        <f>Paramètres!E9</f>
        <v>8234</v>
      </c>
      <c r="F12" s="125">
        <f>Paramètres!E10</f>
        <v>2922</v>
      </c>
      <c r="G12" s="125">
        <f>Paramètres!E11</f>
        <v>1297</v>
      </c>
      <c r="H12" s="125">
        <f>Paramètres!E12</f>
        <v>1387</v>
      </c>
      <c r="I12" s="126"/>
      <c r="J12" s="126"/>
      <c r="K12" s="127"/>
      <c r="L12" s="123"/>
      <c r="M12" s="123"/>
      <c r="N12" s="123"/>
      <c r="O12" s="123"/>
      <c r="P12" s="104"/>
    </row>
    <row r="13" spans="2:16"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</row>
  </sheetData>
  <sheetProtection sheet="1" objects="1" scenarios="1"/>
  <mergeCells count="5">
    <mergeCell ref="I5:I6"/>
    <mergeCell ref="C2:N2"/>
    <mergeCell ref="C3:N3"/>
    <mergeCell ref="J5:J6"/>
    <mergeCell ref="D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4D052-CAE3-4ABF-BF8C-F8811FEB444C}">
  <sheetPr>
    <pageSetUpPr fitToPage="1"/>
  </sheetPr>
  <dimension ref="A1:AO82"/>
  <sheetViews>
    <sheetView tabSelected="1" topLeftCell="A77" zoomScale="130" zoomScaleNormal="130" zoomScaleSheetLayoutView="16" workbookViewId="0">
      <selection activeCell="I84" sqref="I84"/>
    </sheetView>
  </sheetViews>
  <sheetFormatPr defaultColWidth="8.7109375" defaultRowHeight="12.75"/>
  <cols>
    <col min="1" max="1" width="3" style="24" customWidth="1"/>
    <col min="2" max="2" width="3.85546875" style="24" customWidth="1"/>
    <col min="3" max="4" width="10.7109375" style="24" customWidth="1"/>
    <col min="5" max="5" width="12.7109375" style="24" customWidth="1"/>
    <col min="6" max="6" width="12.5703125" style="24" customWidth="1"/>
    <col min="7" max="7" width="10.85546875" style="24" customWidth="1"/>
    <col min="8" max="8" width="5.28515625" style="24" customWidth="1"/>
    <col min="9" max="9" width="5" style="24" customWidth="1"/>
    <col min="10" max="10" width="4.28515625" style="24" customWidth="1"/>
    <col min="11" max="11" width="9.28515625" style="24" customWidth="1"/>
    <col min="12" max="12" width="9.140625" style="24" customWidth="1"/>
    <col min="13" max="13" width="10.5703125" style="24" customWidth="1"/>
    <col min="14" max="14" width="12.28515625" style="24" customWidth="1"/>
    <col min="15" max="15" width="3.85546875" style="24" customWidth="1"/>
    <col min="16" max="16" width="3.140625" style="24" customWidth="1"/>
    <col min="17" max="41" width="10.7109375" style="27" customWidth="1"/>
    <col min="42" max="215" width="10.7109375" style="24" customWidth="1"/>
    <col min="216" max="16384" width="8.7109375" style="24"/>
  </cols>
  <sheetData>
    <row r="1" spans="1:41" s="6" customFormat="1" ht="1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1:41" s="6" customFormat="1" ht="12">
      <c r="A2" s="7"/>
      <c r="P2" s="8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41" s="6" customFormat="1" ht="12">
      <c r="A3" s="7"/>
      <c r="P3" s="8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</row>
    <row r="4" spans="1:41" s="6" customFormat="1" ht="12">
      <c r="A4" s="7"/>
      <c r="P4" s="8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</row>
    <row r="5" spans="1:41" s="6" customFormat="1" ht="12">
      <c r="A5" s="7"/>
      <c r="P5" s="8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</row>
    <row r="6" spans="1:41" s="6" customFormat="1" ht="12">
      <c r="A6" s="7"/>
      <c r="P6" s="8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</row>
    <row r="7" spans="1:41" s="6" customFormat="1" ht="12">
      <c r="A7" s="7"/>
      <c r="P7" s="8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</row>
    <row r="8" spans="1:41" s="6" customFormat="1" ht="12">
      <c r="A8" s="7"/>
      <c r="P8" s="8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</row>
    <row r="9" spans="1:41" s="6" customFormat="1" ht="12">
      <c r="A9" s="7"/>
      <c r="P9" s="8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</row>
    <row r="10" spans="1:41" s="6" customFormat="1" ht="4.5" customHeight="1">
      <c r="A10" s="7"/>
      <c r="P10" s="8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</row>
    <row r="11" spans="1:41" s="6" customFormat="1" ht="33" customHeight="1">
      <c r="A11" s="7"/>
      <c r="B11" s="159" t="s">
        <v>21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1"/>
      <c r="P11" s="8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</row>
    <row r="12" spans="1:41" s="6" customFormat="1" ht="1.5" customHeight="1">
      <c r="A12" s="7"/>
      <c r="P12" s="8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</row>
    <row r="13" spans="1:41" s="6" customFormat="1" ht="12">
      <c r="A13" s="7"/>
      <c r="B13" s="171" t="s">
        <v>22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9"/>
      <c r="O13" s="9"/>
      <c r="P13" s="8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</row>
    <row r="14" spans="1:41" s="6" customFormat="1" ht="6" customHeight="1">
      <c r="A14" s="7"/>
      <c r="B14" s="10"/>
      <c r="C14" s="10"/>
      <c r="D14" s="10"/>
      <c r="E14" s="10"/>
      <c r="F14" s="10"/>
      <c r="G14" s="10"/>
      <c r="H14" s="10"/>
      <c r="I14" s="10"/>
      <c r="L14" s="11"/>
      <c r="M14" s="11"/>
      <c r="N14" s="11"/>
      <c r="O14" s="11"/>
      <c r="P14" s="8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</row>
    <row r="15" spans="1:41" s="6" customFormat="1" ht="14.65" customHeight="1">
      <c r="A15" s="7"/>
      <c r="B15" s="168" t="s">
        <v>23</v>
      </c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8"/>
      <c r="Q15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</row>
    <row r="16" spans="1:41" s="6" customFormat="1" ht="12">
      <c r="A16" s="7"/>
      <c r="C16" s="169" t="s">
        <v>24</v>
      </c>
      <c r="D16" s="169"/>
      <c r="E16" s="172"/>
      <c r="F16" s="172"/>
      <c r="G16" s="172"/>
      <c r="H16" s="172"/>
      <c r="I16" s="172"/>
      <c r="J16" s="172"/>
      <c r="P16" s="8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</row>
    <row r="17" spans="1:41" s="6" customFormat="1" ht="12" customHeight="1">
      <c r="A17" s="7"/>
      <c r="C17" s="169" t="s">
        <v>25</v>
      </c>
      <c r="D17" s="169"/>
      <c r="E17" s="172"/>
      <c r="F17" s="172"/>
      <c r="G17" s="172"/>
      <c r="H17" s="172"/>
      <c r="I17" s="172"/>
      <c r="J17" s="172"/>
      <c r="L17" s="174" t="s">
        <v>26</v>
      </c>
      <c r="M17" s="174"/>
      <c r="N17" s="174"/>
      <c r="P17" s="8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</row>
    <row r="18" spans="1:41" s="6" customFormat="1" ht="12">
      <c r="A18" s="7"/>
      <c r="C18" s="169" t="s">
        <v>27</v>
      </c>
      <c r="D18" s="169"/>
      <c r="E18" s="172"/>
      <c r="F18" s="172"/>
      <c r="G18" s="172"/>
      <c r="H18" s="172"/>
      <c r="I18" s="172"/>
      <c r="J18" s="172"/>
      <c r="L18" s="174"/>
      <c r="M18" s="174"/>
      <c r="N18" s="174"/>
      <c r="P18" s="8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</row>
    <row r="19" spans="1:41" s="6" customFormat="1" ht="12">
      <c r="A19" s="7"/>
      <c r="C19" s="169" t="s">
        <v>28</v>
      </c>
      <c r="D19" s="169"/>
      <c r="E19" s="172"/>
      <c r="F19" s="172"/>
      <c r="G19" s="172"/>
      <c r="H19" s="172"/>
      <c r="I19" s="172"/>
      <c r="J19" s="172"/>
      <c r="L19" s="174"/>
      <c r="M19" s="174"/>
      <c r="N19" s="174"/>
      <c r="P19" s="8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</row>
    <row r="20" spans="1:41" s="6" customFormat="1" ht="12">
      <c r="A20" s="7"/>
      <c r="C20" s="169" t="s">
        <v>29</v>
      </c>
      <c r="D20" s="169"/>
      <c r="E20" s="172"/>
      <c r="F20" s="172"/>
      <c r="G20" s="172"/>
      <c r="H20" s="172"/>
      <c r="I20" s="172"/>
      <c r="J20" s="172"/>
      <c r="L20" s="174"/>
      <c r="M20" s="174"/>
      <c r="N20" s="174"/>
      <c r="P20" s="8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</row>
    <row r="21" spans="1:41" s="6" customFormat="1" ht="12">
      <c r="A21" s="7"/>
      <c r="C21" s="169" t="s">
        <v>30</v>
      </c>
      <c r="D21" s="169"/>
      <c r="E21" s="173"/>
      <c r="F21" s="173"/>
      <c r="G21" s="173"/>
      <c r="H21" s="173"/>
      <c r="I21" s="173"/>
      <c r="J21" s="173"/>
      <c r="L21" s="174"/>
      <c r="M21" s="174"/>
      <c r="N21" s="174"/>
      <c r="P21" s="8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41" s="6" customFormat="1" ht="11.65" customHeight="1">
      <c r="A22" s="7"/>
      <c r="C22" s="169" t="s">
        <v>31</v>
      </c>
      <c r="D22" s="169"/>
      <c r="E22" s="172"/>
      <c r="F22" s="172"/>
      <c r="G22" s="172"/>
      <c r="H22" s="172"/>
      <c r="I22" s="172"/>
      <c r="J22" s="172"/>
      <c r="P22" s="8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</row>
    <row r="23" spans="1:41" s="6" customFormat="1" ht="21" customHeight="1">
      <c r="A23" s="7"/>
      <c r="B23" s="158" t="s">
        <v>32</v>
      </c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62"/>
      <c r="O23" s="62"/>
      <c r="P23" s="8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</row>
    <row r="24" spans="1:41" s="14" customFormat="1" ht="21.75" customHeight="1">
      <c r="A24" s="12"/>
      <c r="B24" s="157" t="str">
        <f>IF(E20="","",E20)</f>
        <v/>
      </c>
      <c r="C24" s="157"/>
      <c r="D24" s="157"/>
      <c r="E24" s="157"/>
      <c r="F24" s="154" t="s">
        <v>33</v>
      </c>
      <c r="G24" s="155"/>
      <c r="H24" s="155"/>
      <c r="I24" s="155"/>
      <c r="J24" s="155"/>
      <c r="K24" s="155"/>
      <c r="L24" s="155"/>
      <c r="M24" s="155"/>
      <c r="N24" s="156"/>
      <c r="O24" s="82"/>
      <c r="P24" s="13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</row>
    <row r="25" spans="1:41" s="6" customFormat="1" ht="35.25" customHeight="1" thickBot="1">
      <c r="A25" s="7"/>
      <c r="B25" s="158" t="s">
        <v>34</v>
      </c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62"/>
      <c r="O25" s="62"/>
      <c r="P25" s="8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</row>
    <row r="26" spans="1:41" s="6" customFormat="1" ht="17.25" customHeight="1" thickBot="1">
      <c r="A26" s="7"/>
      <c r="B26" s="38"/>
      <c r="C26" s="175" t="s">
        <v>35</v>
      </c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86"/>
      <c r="O26" s="86"/>
      <c r="P26" s="8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</row>
    <row r="27" spans="1:41" s="6" customFormat="1" ht="5.65" customHeight="1">
      <c r="A27" s="7"/>
      <c r="P27" s="8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</row>
    <row r="28" spans="1:41" s="6" customFormat="1" ht="15" customHeight="1">
      <c r="A28" s="7"/>
      <c r="B28" s="168" t="s">
        <v>36</v>
      </c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8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</row>
    <row r="29" spans="1:41" s="6" customFormat="1" ht="75" customHeight="1" thickBot="1">
      <c r="A29" s="7"/>
      <c r="B29" s="181" t="s">
        <v>37</v>
      </c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63"/>
      <c r="P29" s="8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</row>
    <row r="30" spans="1:41" s="6" customFormat="1" ht="18" customHeight="1" thickBot="1">
      <c r="A30" s="7"/>
      <c r="B30" s="177" t="s">
        <v>38</v>
      </c>
      <c r="C30" s="177"/>
      <c r="D30" s="177"/>
      <c r="E30" s="177"/>
      <c r="F30" s="35" t="s">
        <v>39</v>
      </c>
      <c r="G30" s="81"/>
      <c r="H30" s="17"/>
      <c r="I30" s="17"/>
      <c r="J30" s="17"/>
      <c r="K30" s="17"/>
      <c r="L30" s="17"/>
      <c r="M30" s="17"/>
      <c r="N30" s="17"/>
      <c r="O30" s="63"/>
      <c r="P30" s="8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</row>
    <row r="31" spans="1:41" s="6" customFormat="1" ht="3" customHeight="1">
      <c r="A31" s="7"/>
      <c r="B31" s="15"/>
      <c r="C31" s="15"/>
      <c r="D31" s="15"/>
      <c r="E31" s="15"/>
      <c r="F31" s="16"/>
      <c r="G31" s="17"/>
      <c r="H31" s="17"/>
      <c r="I31" s="17"/>
      <c r="J31" s="17"/>
      <c r="K31" s="17"/>
      <c r="L31" s="17"/>
      <c r="M31" s="17"/>
      <c r="N31" s="17"/>
      <c r="O31" s="63"/>
      <c r="P31" s="8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</row>
    <row r="32" spans="1:41" s="6" customFormat="1" ht="18" customHeight="1">
      <c r="A32" s="7"/>
      <c r="B32" s="15"/>
      <c r="C32" s="182" t="s">
        <v>40</v>
      </c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63"/>
      <c r="P32" s="8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</row>
    <row r="33" spans="1:41" s="6" customFormat="1" ht="30.75" customHeight="1">
      <c r="A33" s="7"/>
      <c r="B33" s="18"/>
      <c r="C33" s="180" t="s">
        <v>41</v>
      </c>
      <c r="D33" s="180"/>
      <c r="E33" s="180"/>
      <c r="F33" s="180" t="s">
        <v>42</v>
      </c>
      <c r="G33" s="178" t="s">
        <v>43</v>
      </c>
      <c r="H33" s="211" t="s">
        <v>44</v>
      </c>
      <c r="I33" s="212"/>
      <c r="J33" s="213"/>
      <c r="K33" s="178" t="s">
        <v>45</v>
      </c>
      <c r="L33" s="179"/>
      <c r="M33" s="178" t="s">
        <v>46</v>
      </c>
      <c r="N33" s="179"/>
      <c r="O33" s="63"/>
      <c r="P33" s="8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</row>
    <row r="34" spans="1:41" s="6" customFormat="1" ht="61.5" customHeight="1">
      <c r="A34" s="7"/>
      <c r="B34" s="18"/>
      <c r="C34" s="180"/>
      <c r="D34" s="180"/>
      <c r="E34" s="180"/>
      <c r="F34" s="180"/>
      <c r="G34" s="178"/>
      <c r="H34" s="93" t="s">
        <v>47</v>
      </c>
      <c r="I34" s="93" t="s">
        <v>48</v>
      </c>
      <c r="J34" s="93" t="s">
        <v>49</v>
      </c>
      <c r="K34" s="36" t="s">
        <v>50</v>
      </c>
      <c r="L34" s="36" t="s">
        <v>51</v>
      </c>
      <c r="M34" s="69" t="s">
        <v>52</v>
      </c>
      <c r="N34" s="70" t="s">
        <v>53</v>
      </c>
      <c r="O34" s="63"/>
      <c r="P34" s="8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</row>
    <row r="35" spans="1:41" s="6" customFormat="1" ht="12">
      <c r="A35" s="7"/>
      <c r="C35" s="19" t="s">
        <v>7</v>
      </c>
      <c r="D35" s="217" t="s">
        <v>54</v>
      </c>
      <c r="E35" s="217"/>
      <c r="F35" s="20">
        <v>5000</v>
      </c>
      <c r="G35" s="21" t="s">
        <v>55</v>
      </c>
      <c r="H35" s="21">
        <f>Paramètres!C8</f>
        <v>15</v>
      </c>
      <c r="I35" s="21">
        <f>Paramètres!D8</f>
        <v>50</v>
      </c>
      <c r="J35" s="20">
        <v>250</v>
      </c>
      <c r="K35" s="22">
        <f>Paramètres!E8</f>
        <v>12351</v>
      </c>
      <c r="L35" s="22">
        <f>TRUNC(K35*1.2)</f>
        <v>14821</v>
      </c>
      <c r="M35" s="79">
        <f>IF($G$30=C35,K35,0)</f>
        <v>0</v>
      </c>
      <c r="N35" s="143">
        <f>M35*1.2</f>
        <v>0</v>
      </c>
      <c r="O35" s="63"/>
      <c r="P35" s="8"/>
      <c r="Q35" s="60"/>
      <c r="R35" s="60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</row>
    <row r="36" spans="1:41" s="6" customFormat="1" ht="12">
      <c r="A36" s="7"/>
      <c r="C36" s="19" t="s">
        <v>8</v>
      </c>
      <c r="D36" s="217" t="s">
        <v>56</v>
      </c>
      <c r="E36" s="217"/>
      <c r="F36" s="20" t="s">
        <v>57</v>
      </c>
      <c r="G36" s="20" t="s">
        <v>58</v>
      </c>
      <c r="H36" s="21">
        <f>Paramètres!C9</f>
        <v>10</v>
      </c>
      <c r="I36" s="21">
        <f>Paramètres!D9</f>
        <v>10</v>
      </c>
      <c r="J36" s="20">
        <v>250</v>
      </c>
      <c r="K36" s="22">
        <f>Paramètres!E9</f>
        <v>8234</v>
      </c>
      <c r="L36" s="22">
        <f>TRUNC(K36*1.2)</f>
        <v>9880</v>
      </c>
      <c r="M36" s="68">
        <f t="shared" ref="M36:M39" si="0">IF($G$30=C36,K36,0)</f>
        <v>0</v>
      </c>
      <c r="N36" s="146">
        <f t="shared" ref="N36:N39" si="1">M36*1.2</f>
        <v>0</v>
      </c>
      <c r="O36" s="63"/>
      <c r="P36" s="8"/>
      <c r="Q36" s="60"/>
      <c r="R36" s="60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</row>
    <row r="37" spans="1:41" s="6" customFormat="1" ht="12">
      <c r="A37" s="7"/>
      <c r="C37" s="19" t="s">
        <v>9</v>
      </c>
      <c r="D37" s="217" t="s">
        <v>59</v>
      </c>
      <c r="E37" s="217"/>
      <c r="F37" s="20" t="s">
        <v>60</v>
      </c>
      <c r="G37" s="20" t="s">
        <v>61</v>
      </c>
      <c r="H37" s="21">
        <f>Paramètres!C10</f>
        <v>5</v>
      </c>
      <c r="I37" s="21">
        <f>Paramètres!D10</f>
        <v>15</v>
      </c>
      <c r="J37" s="20">
        <v>250</v>
      </c>
      <c r="K37" s="22">
        <f>Paramètres!E10</f>
        <v>2922</v>
      </c>
      <c r="L37" s="22">
        <f>TRUNC(K37*1.2)</f>
        <v>3506</v>
      </c>
      <c r="M37" s="79">
        <f t="shared" si="0"/>
        <v>0</v>
      </c>
      <c r="N37" s="143">
        <f t="shared" si="1"/>
        <v>0</v>
      </c>
      <c r="O37" s="63"/>
      <c r="P37" s="8"/>
      <c r="Q37" s="60"/>
      <c r="R37" s="60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</row>
    <row r="38" spans="1:41" s="6" customFormat="1" ht="12">
      <c r="A38" s="7"/>
      <c r="C38" s="19" t="s">
        <v>10</v>
      </c>
      <c r="D38" s="217" t="s">
        <v>62</v>
      </c>
      <c r="E38" s="217"/>
      <c r="F38" s="20" t="s">
        <v>63</v>
      </c>
      <c r="G38" s="20" t="s">
        <v>64</v>
      </c>
      <c r="H38" s="21">
        <f>Paramètres!C11</f>
        <v>3</v>
      </c>
      <c r="I38" s="21">
        <f>Paramètres!D11</f>
        <v>10</v>
      </c>
      <c r="J38" s="20">
        <v>250</v>
      </c>
      <c r="K38" s="22">
        <f>Paramètres!E11</f>
        <v>1297</v>
      </c>
      <c r="L38" s="22">
        <f>TRUNC(K38*1.2)</f>
        <v>1556</v>
      </c>
      <c r="M38" s="79">
        <f t="shared" si="0"/>
        <v>0</v>
      </c>
      <c r="N38" s="143">
        <f t="shared" si="1"/>
        <v>0</v>
      </c>
      <c r="O38" s="63"/>
      <c r="P38" s="8"/>
      <c r="Q38" s="60"/>
      <c r="R38" s="60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</row>
    <row r="39" spans="1:41" s="6" customFormat="1" ht="12">
      <c r="A39" s="7"/>
      <c r="C39" s="19" t="s">
        <v>11</v>
      </c>
      <c r="D39" s="218" t="s">
        <v>65</v>
      </c>
      <c r="E39" s="218"/>
      <c r="F39" s="20" t="s">
        <v>66</v>
      </c>
      <c r="G39" s="20" t="s">
        <v>66</v>
      </c>
      <c r="H39" s="21">
        <f>Paramètres!C12</f>
        <v>10</v>
      </c>
      <c r="I39" s="21">
        <f>Paramètres!D12</f>
        <v>30</v>
      </c>
      <c r="J39" s="20">
        <v>250</v>
      </c>
      <c r="K39" s="22">
        <f>Paramètres!E12</f>
        <v>1387</v>
      </c>
      <c r="L39" s="22">
        <f>TRUNC(K39*1.2)</f>
        <v>1664</v>
      </c>
      <c r="M39" s="79">
        <f t="shared" si="0"/>
        <v>0</v>
      </c>
      <c r="N39" s="143">
        <f t="shared" si="1"/>
        <v>0</v>
      </c>
      <c r="O39" s="63"/>
      <c r="P39" s="8"/>
      <c r="Q39" s="60"/>
      <c r="R39" s="60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</row>
    <row r="40" spans="1:41" s="6" customFormat="1" ht="6" customHeight="1">
      <c r="A40" s="7"/>
      <c r="C40" s="90"/>
      <c r="D40" s="94"/>
      <c r="E40" s="94"/>
      <c r="F40" s="61"/>
      <c r="G40" s="61"/>
      <c r="H40" s="77"/>
      <c r="I40" s="77"/>
      <c r="J40" s="61"/>
      <c r="K40" s="95"/>
      <c r="L40" s="95"/>
      <c r="M40" s="95"/>
      <c r="N40" s="96"/>
      <c r="O40" s="63"/>
      <c r="P40" s="8"/>
      <c r="Q40" s="60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</row>
    <row r="41" spans="1:41" s="6" customFormat="1" ht="17.25" customHeight="1">
      <c r="A41" s="7"/>
      <c r="C41" s="197" t="s">
        <v>67</v>
      </c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9"/>
      <c r="O41" s="63"/>
      <c r="P41" s="8"/>
      <c r="Q41" s="60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</row>
    <row r="42" spans="1:41" s="6" customFormat="1" ht="27" customHeight="1">
      <c r="A42" s="7"/>
      <c r="C42" s="216" t="s">
        <v>68</v>
      </c>
      <c r="D42" s="216"/>
      <c r="E42" s="216"/>
      <c r="F42" s="216"/>
      <c r="G42" s="216"/>
      <c r="H42" s="215" t="s">
        <v>69</v>
      </c>
      <c r="I42" s="215"/>
      <c r="J42" s="36" t="s">
        <v>70</v>
      </c>
      <c r="K42" s="36" t="s">
        <v>50</v>
      </c>
      <c r="L42" s="36" t="s">
        <v>51</v>
      </c>
      <c r="M42" s="69" t="s">
        <v>52</v>
      </c>
      <c r="N42" s="70" t="s">
        <v>53</v>
      </c>
      <c r="O42" s="63"/>
      <c r="P42" s="8"/>
      <c r="Q42" s="60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</row>
    <row r="43" spans="1:41" s="6" customFormat="1" ht="13.5" customHeight="1">
      <c r="A43" s="7"/>
      <c r="C43" s="208" t="s">
        <v>71</v>
      </c>
      <c r="D43" s="209"/>
      <c r="E43" s="209"/>
      <c r="F43" s="209"/>
      <c r="G43" s="210"/>
      <c r="H43" s="210">
        <f>COUNTIF(Adhérents!$D$6:$D$421,Liste!A3)</f>
        <v>0</v>
      </c>
      <c r="I43" s="214"/>
      <c r="J43" s="117" t="str">
        <f>IFERROR(VLOOKUP($G$30,Paramètres!$B$8:$E$12,2,FALSE),"")</f>
        <v/>
      </c>
      <c r="K43" s="147" t="s">
        <v>72</v>
      </c>
      <c r="L43" s="147" t="s">
        <v>72</v>
      </c>
      <c r="M43" s="147" t="s">
        <v>72</v>
      </c>
      <c r="N43" s="147" t="s">
        <v>72</v>
      </c>
      <c r="O43" s="63"/>
      <c r="P43" s="8"/>
      <c r="Q43" s="60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</row>
    <row r="44" spans="1:41" s="6" customFormat="1" ht="13.5" customHeight="1">
      <c r="A44" s="7"/>
      <c r="C44" s="183" t="s">
        <v>73</v>
      </c>
      <c r="D44" s="184"/>
      <c r="E44" s="184"/>
      <c r="F44" s="184"/>
      <c r="G44" s="185"/>
      <c r="H44" s="191">
        <f>IFERROR(IF(COUNTIF(Adhérents!$D$6:$D$421,Liste!A4)&gt;VLOOKUP($G$30,Paramètres!$B$8:$E$12,3,FALSE),VLOOKUP($G$30,Paramètres!$B$8:$E$12,3,FALSE),COUNTIF(Adhérents!$D$6:$D$421,Liste!A4)),0)</f>
        <v>0</v>
      </c>
      <c r="I44" s="191"/>
      <c r="J44" s="20" t="str">
        <f>IFERROR(VLOOKUP($G$30,Paramètres!$B$8:$E$12,3,FALSE),"")</f>
        <v/>
      </c>
      <c r="K44" s="22">
        <f>Paramètres!C16</f>
        <v>130</v>
      </c>
      <c r="L44" s="143">
        <f>Paramètres!C18</f>
        <v>156</v>
      </c>
      <c r="M44" s="78">
        <f>H44*K44</f>
        <v>0</v>
      </c>
      <c r="N44" s="144">
        <f>H44*L44</f>
        <v>0</v>
      </c>
      <c r="O44" s="63"/>
      <c r="P44" s="8"/>
      <c r="Q44" s="60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</row>
    <row r="45" spans="1:41" s="6" customFormat="1" ht="13.5" customHeight="1">
      <c r="A45" s="7"/>
      <c r="C45" s="194" t="s">
        <v>74</v>
      </c>
      <c r="D45" s="195"/>
      <c r="E45" s="195"/>
      <c r="F45" s="195"/>
      <c r="G45" s="196"/>
      <c r="H45" s="194">
        <f>COUNTIF(Adhérents!D6:D421,Liste!A4)-H44</f>
        <v>0</v>
      </c>
      <c r="I45" s="195"/>
      <c r="J45" s="92"/>
      <c r="K45" s="22">
        <f>Paramètres!C15</f>
        <v>158</v>
      </c>
      <c r="L45" s="143">
        <f>Paramètres!C17</f>
        <v>189.6</v>
      </c>
      <c r="M45" s="78">
        <f t="shared" ref="M45:M46" si="2">H45*K45</f>
        <v>0</v>
      </c>
      <c r="N45" s="144">
        <f>H45*L45</f>
        <v>0</v>
      </c>
      <c r="O45" s="63"/>
      <c r="P45" s="8"/>
      <c r="Q45" s="60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</row>
    <row r="46" spans="1:41" s="6" customFormat="1" ht="13.5" customHeight="1">
      <c r="A46" s="7"/>
      <c r="C46" s="194" t="s">
        <v>75</v>
      </c>
      <c r="D46" s="195"/>
      <c r="E46" s="195"/>
      <c r="F46" s="195"/>
      <c r="G46" s="196"/>
      <c r="H46" s="194">
        <f>COUNTIF(Adhérents!D6:D422,Liste!A5)</f>
        <v>0</v>
      </c>
      <c r="I46" s="195"/>
      <c r="J46" s="99"/>
      <c r="K46" s="22">
        <f>Paramètres!D15</f>
        <v>43</v>
      </c>
      <c r="L46" s="143">
        <f>Paramètres!D17</f>
        <v>51.6</v>
      </c>
      <c r="M46" s="78">
        <f t="shared" si="2"/>
        <v>0</v>
      </c>
      <c r="N46" s="143">
        <f>H46*L46</f>
        <v>0</v>
      </c>
      <c r="O46" s="63"/>
      <c r="P46" s="8"/>
      <c r="Q46" s="60"/>
      <c r="R46" s="138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</row>
    <row r="47" spans="1:41" s="6" customFormat="1" ht="13.5" customHeight="1">
      <c r="A47" s="7"/>
      <c r="C47" s="194" t="s">
        <v>76</v>
      </c>
      <c r="D47" s="195"/>
      <c r="E47" s="195"/>
      <c r="F47" s="195"/>
      <c r="G47" s="196"/>
      <c r="H47" s="194">
        <f>COUNTIF(Adhérents!D6:D422,Liste!A2)</f>
        <v>0</v>
      </c>
      <c r="I47" s="196"/>
      <c r="J47" s="89">
        <v>250</v>
      </c>
      <c r="K47" s="147" t="s">
        <v>72</v>
      </c>
      <c r="L47" s="147" t="s">
        <v>72</v>
      </c>
      <c r="M47" s="147" t="s">
        <v>72</v>
      </c>
      <c r="N47" s="147" t="s">
        <v>72</v>
      </c>
      <c r="O47" s="63"/>
      <c r="P47" s="8"/>
      <c r="Q47" s="60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</row>
    <row r="48" spans="1:41" s="6" customFormat="1" ht="3.75" customHeight="1">
      <c r="A48" s="7"/>
      <c r="C48" s="88"/>
      <c r="D48" s="61"/>
      <c r="E48" s="61"/>
      <c r="F48" s="61"/>
      <c r="G48" s="61"/>
      <c r="H48" s="61"/>
      <c r="I48" s="61"/>
      <c r="J48" s="61"/>
      <c r="K48" s="95"/>
      <c r="L48" s="95"/>
      <c r="M48" s="97"/>
      <c r="N48" s="96"/>
      <c r="O48" s="63"/>
      <c r="P48" s="8"/>
      <c r="Q48" s="60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</row>
    <row r="49" spans="1:41" s="6" customFormat="1" ht="16.5" customHeight="1">
      <c r="A49" s="7"/>
      <c r="C49" s="197" t="s">
        <v>77</v>
      </c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9"/>
      <c r="O49" s="63"/>
      <c r="P49" s="8"/>
      <c r="Q49" s="60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</row>
    <row r="50" spans="1:41" s="6" customFormat="1" ht="12">
      <c r="A50" s="7"/>
      <c r="C50" s="186" t="s">
        <v>78</v>
      </c>
      <c r="D50" s="187"/>
      <c r="E50" s="187"/>
      <c r="F50" s="187"/>
      <c r="G50" s="187"/>
      <c r="H50" s="187"/>
      <c r="I50" s="187"/>
      <c r="J50" s="188"/>
      <c r="K50" s="67"/>
      <c r="L50" s="143">
        <f t="shared" ref="L50:L52" si="3">K50*1.2</f>
        <v>0</v>
      </c>
      <c r="M50" s="78">
        <f>K50</f>
        <v>0</v>
      </c>
      <c r="N50" s="143">
        <f t="shared" ref="N50:N53" si="4">M50*1.2</f>
        <v>0</v>
      </c>
      <c r="O50" s="63"/>
      <c r="P50" s="8"/>
      <c r="Q50" s="60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</row>
    <row r="51" spans="1:41" s="6" customFormat="1" ht="12">
      <c r="A51" s="7"/>
      <c r="C51" s="186" t="s">
        <v>78</v>
      </c>
      <c r="D51" s="187"/>
      <c r="E51" s="187"/>
      <c r="F51" s="187"/>
      <c r="G51" s="187"/>
      <c r="H51" s="187"/>
      <c r="I51" s="187"/>
      <c r="J51" s="188"/>
      <c r="K51" s="67"/>
      <c r="L51" s="143">
        <f t="shared" si="3"/>
        <v>0</v>
      </c>
      <c r="M51" s="78">
        <f>K51</f>
        <v>0</v>
      </c>
      <c r="N51" s="143">
        <f t="shared" si="4"/>
        <v>0</v>
      </c>
      <c r="O51" s="63"/>
      <c r="P51" s="8"/>
      <c r="Q51" s="60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</row>
    <row r="52" spans="1:41" s="6" customFormat="1" ht="12">
      <c r="A52" s="7"/>
      <c r="C52" s="186" t="s">
        <v>78</v>
      </c>
      <c r="D52" s="187"/>
      <c r="E52" s="187"/>
      <c r="F52" s="187"/>
      <c r="G52" s="187"/>
      <c r="H52" s="187"/>
      <c r="I52" s="187"/>
      <c r="J52" s="188"/>
      <c r="K52" s="67"/>
      <c r="L52" s="143">
        <f t="shared" si="3"/>
        <v>0</v>
      </c>
      <c r="M52" s="78">
        <f>K52</f>
        <v>0</v>
      </c>
      <c r="N52" s="143">
        <f t="shared" si="4"/>
        <v>0</v>
      </c>
      <c r="O52" s="63"/>
      <c r="P52" s="8"/>
      <c r="Q52" s="60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</row>
    <row r="53" spans="1:41" s="6" customFormat="1">
      <c r="A53" s="7"/>
      <c r="C53" s="200"/>
      <c r="D53" s="200"/>
      <c r="E53" s="200"/>
      <c r="F53" s="200"/>
      <c r="G53" s="200"/>
      <c r="H53" s="200"/>
      <c r="I53" s="200"/>
      <c r="J53" s="201"/>
      <c r="K53" s="192" t="s">
        <v>79</v>
      </c>
      <c r="L53" s="193"/>
      <c r="M53" s="80">
        <f>SUM(M35:M52)</f>
        <v>0</v>
      </c>
      <c r="N53" s="145">
        <f t="shared" si="4"/>
        <v>0</v>
      </c>
      <c r="O53" s="63"/>
      <c r="P53" s="8"/>
      <c r="Q53" s="60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s="6" customFormat="1" ht="6.75" customHeight="1">
      <c r="A54" s="7"/>
      <c r="K54" s="6">
        <v>63.33</v>
      </c>
      <c r="P54" s="8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s="6" customFormat="1" ht="17.25" customHeight="1">
      <c r="A55" s="7"/>
      <c r="B55" s="167" t="s">
        <v>80</v>
      </c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8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s="6" customFormat="1" ht="5.25" customHeight="1">
      <c r="A56" s="7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8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s="6" customFormat="1" ht="12">
      <c r="A57" s="7"/>
      <c r="C57" s="190" t="s">
        <v>81</v>
      </c>
      <c r="D57" s="190"/>
      <c r="E57" s="190"/>
      <c r="F57" s="39" t="s">
        <v>14</v>
      </c>
      <c r="P57" s="8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s="6" customFormat="1" ht="12">
      <c r="A58" s="7"/>
      <c r="C58" s="190" t="s">
        <v>82</v>
      </c>
      <c r="D58" s="190"/>
      <c r="E58" s="190"/>
      <c r="F58" s="190"/>
      <c r="J58" s="190" t="s">
        <v>83</v>
      </c>
      <c r="K58" s="190"/>
      <c r="L58" s="190"/>
      <c r="M58" s="190"/>
      <c r="N58" s="18"/>
      <c r="O58" s="18"/>
      <c r="P58" s="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s="6" customFormat="1" ht="12" customHeight="1">
      <c r="A59" s="7"/>
      <c r="C59" s="170" t="s">
        <v>84</v>
      </c>
      <c r="D59" s="170"/>
      <c r="E59" s="189" t="str">
        <f>IF(AND(F57="OUI",E20&lt;&gt;""),E20,"")</f>
        <v/>
      </c>
      <c r="F59" s="189"/>
      <c r="H59" s="170" t="s">
        <v>85</v>
      </c>
      <c r="I59" s="170"/>
      <c r="J59" s="170"/>
      <c r="K59" s="170"/>
      <c r="L59" s="163"/>
      <c r="M59" s="163"/>
      <c r="N59" s="163"/>
      <c r="O59" s="18"/>
      <c r="P59" s="8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s="6" customFormat="1" ht="12" customHeight="1">
      <c r="A60" s="7"/>
      <c r="C60" s="170" t="s">
        <v>86</v>
      </c>
      <c r="D60" s="170"/>
      <c r="E60" s="164"/>
      <c r="F60" s="164"/>
      <c r="H60" s="170" t="s">
        <v>86</v>
      </c>
      <c r="I60" s="170"/>
      <c r="J60" s="170"/>
      <c r="K60" s="170"/>
      <c r="L60" s="164"/>
      <c r="M60" s="164"/>
      <c r="N60" s="164"/>
      <c r="O60" s="18"/>
      <c r="P60" s="8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s="6" customFormat="1" ht="12" customHeight="1">
      <c r="A61" s="7"/>
      <c r="C61" s="170" t="s">
        <v>87</v>
      </c>
      <c r="D61" s="170"/>
      <c r="E61" s="164"/>
      <c r="F61" s="164"/>
      <c r="H61" s="170" t="s">
        <v>88</v>
      </c>
      <c r="I61" s="170"/>
      <c r="J61" s="170"/>
      <c r="K61" s="170"/>
      <c r="L61" s="165"/>
      <c r="M61" s="165"/>
      <c r="N61" s="165"/>
      <c r="O61" s="84"/>
      <c r="P61" s="8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s="6" customFormat="1" ht="12" customHeight="1">
      <c r="A62" s="7"/>
      <c r="C62" s="170" t="s">
        <v>89</v>
      </c>
      <c r="D62" s="170"/>
      <c r="E62" s="164"/>
      <c r="F62" s="164"/>
      <c r="H62" s="170" t="s">
        <v>89</v>
      </c>
      <c r="I62" s="170"/>
      <c r="J62" s="170"/>
      <c r="K62" s="170"/>
      <c r="L62" s="163"/>
      <c r="M62" s="163"/>
      <c r="N62" s="163"/>
      <c r="O62" s="18"/>
      <c r="P62" s="8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s="6" customFormat="1" ht="12" customHeight="1">
      <c r="A63" s="7"/>
      <c r="C63" s="170" t="s">
        <v>90</v>
      </c>
      <c r="D63" s="170"/>
      <c r="E63" s="202"/>
      <c r="F63" s="202"/>
      <c r="H63" s="170" t="s">
        <v>91</v>
      </c>
      <c r="I63" s="170"/>
      <c r="J63" s="170"/>
      <c r="K63" s="170"/>
      <c r="L63" s="166"/>
      <c r="M63" s="166"/>
      <c r="N63" s="166"/>
      <c r="O63" s="18"/>
      <c r="P63" s="8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s="6" customFormat="1" ht="12" customHeight="1">
      <c r="A64" s="7"/>
      <c r="C64" s="170" t="s">
        <v>92</v>
      </c>
      <c r="D64" s="170"/>
      <c r="E64" s="164"/>
      <c r="F64" s="164"/>
      <c r="H64" s="170" t="s">
        <v>93</v>
      </c>
      <c r="I64" s="170"/>
      <c r="J64" s="170"/>
      <c r="K64" s="170"/>
      <c r="L64" s="163"/>
      <c r="M64" s="163"/>
      <c r="N64" s="163"/>
      <c r="O64" s="18"/>
      <c r="P64" s="8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s="6" customFormat="1" ht="12" customHeight="1">
      <c r="A65" s="7"/>
      <c r="C65" s="170" t="s">
        <v>94</v>
      </c>
      <c r="D65" s="170"/>
      <c r="E65" s="164"/>
      <c r="F65" s="164"/>
      <c r="H65" s="170" t="s">
        <v>95</v>
      </c>
      <c r="I65" s="170"/>
      <c r="J65" s="170"/>
      <c r="K65" s="170"/>
      <c r="L65" s="163"/>
      <c r="M65" s="163"/>
      <c r="N65" s="163"/>
      <c r="O65" s="18"/>
      <c r="P65" s="8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s="6" customFormat="1" ht="12.6" customHeight="1">
      <c r="A66" s="7"/>
      <c r="C66" s="190" t="s">
        <v>96</v>
      </c>
      <c r="D66" s="190"/>
      <c r="E66" s="190"/>
      <c r="F66" s="190"/>
      <c r="G66" s="190"/>
      <c r="H66" s="18"/>
      <c r="I66" s="18"/>
      <c r="K66" s="37"/>
      <c r="L66" s="204"/>
      <c r="M66" s="204"/>
      <c r="N66" s="204"/>
      <c r="O66" s="204"/>
      <c r="P66" s="205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s="6" customFormat="1" ht="12" customHeight="1">
      <c r="A67" s="7"/>
      <c r="C67" s="23"/>
      <c r="D67" s="23"/>
      <c r="E67" s="23"/>
      <c r="F67" s="23"/>
      <c r="G67" s="23"/>
      <c r="H67" s="23"/>
      <c r="I67" s="23"/>
      <c r="J67" s="23"/>
      <c r="K67" s="42" t="str">
        <f>IF(F69="Autre", "Civilité","")</f>
        <v/>
      </c>
      <c r="L67" s="162"/>
      <c r="M67" s="162"/>
      <c r="N67" s="162"/>
      <c r="O67" s="18"/>
      <c r="P67" s="41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s="6" customFormat="1" ht="12" customHeight="1">
      <c r="A68" s="7"/>
      <c r="C68" s="18" t="s">
        <v>97</v>
      </c>
      <c r="D68" s="18"/>
      <c r="E68" s="23"/>
      <c r="F68" s="83">
        <v>30</v>
      </c>
      <c r="G68" s="18" t="s">
        <v>98</v>
      </c>
      <c r="H68" s="18"/>
      <c r="I68" s="18"/>
      <c r="J68" s="23"/>
      <c r="K68" s="42" t="str">
        <f>IF(F69="Autre", "Nom Prénom","")</f>
        <v/>
      </c>
      <c r="L68" s="162"/>
      <c r="M68" s="162"/>
      <c r="N68" s="162"/>
      <c r="O68" s="18"/>
      <c r="P68" s="41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s="6" customFormat="1" ht="12" customHeight="1">
      <c r="A69" s="7"/>
      <c r="C69" s="18" t="s">
        <v>99</v>
      </c>
      <c r="D69" s="18"/>
      <c r="E69" s="23"/>
      <c r="F69" s="206" t="s">
        <v>100</v>
      </c>
      <c r="G69" s="206"/>
      <c r="H69" s="85" t="str">
        <f>IF(F69="Autre", "    Si 'Autre'","")</f>
        <v/>
      </c>
      <c r="I69" s="42"/>
      <c r="J69" s="11"/>
      <c r="K69" s="42" t="str">
        <f>IF(F69="Autre", "Couriel","")</f>
        <v/>
      </c>
      <c r="L69" s="162"/>
      <c r="M69" s="162"/>
      <c r="N69" s="162"/>
      <c r="O69" s="18"/>
      <c r="P69" s="41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s="6" customFormat="1" ht="12" customHeight="1">
      <c r="C70" s="18"/>
      <c r="D70" s="18"/>
      <c r="E70" s="23"/>
      <c r="F70" s="23"/>
      <c r="G70" s="40"/>
      <c r="H70" s="23"/>
      <c r="I70" s="23"/>
      <c r="J70" s="23"/>
      <c r="K70" s="42" t="str">
        <f>IF(F69="Autre", "Téléphone","")</f>
        <v/>
      </c>
      <c r="L70" s="162"/>
      <c r="M70" s="162"/>
      <c r="N70" s="162"/>
      <c r="O70" s="18"/>
      <c r="P70" s="3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s="6" customFormat="1" ht="5.65" customHeight="1">
      <c r="P71" s="8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s="6" customFormat="1" ht="17.25" customHeight="1">
      <c r="A72" s="7"/>
      <c r="B72" s="167" t="s">
        <v>101</v>
      </c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8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s="6" customFormat="1" ht="67.5" customHeight="1">
      <c r="A73" s="7"/>
      <c r="B73" s="207" t="s">
        <v>102</v>
      </c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87"/>
      <c r="P73" s="8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ht="14.1" customHeight="1">
      <c r="B74" s="25"/>
      <c r="C74" s="9" t="str">
        <f>IF(E18="","",E18)</f>
        <v/>
      </c>
      <c r="D74" s="9" t="str">
        <f>IF(E17="","",E17)</f>
        <v/>
      </c>
      <c r="E74" s="9"/>
      <c r="F74" s="9"/>
      <c r="G74" s="26"/>
      <c r="H74" s="26"/>
      <c r="I74" s="26"/>
      <c r="J74" s="9"/>
      <c r="K74" s="10"/>
      <c r="L74" s="9" t="s">
        <v>103</v>
      </c>
      <c r="M74" s="27"/>
      <c r="N74" s="27"/>
      <c r="O74" s="27"/>
      <c r="P74" s="28"/>
    </row>
    <row r="75" spans="1:41">
      <c r="A75" s="25"/>
      <c r="B75" s="25"/>
      <c r="C75" s="25"/>
      <c r="D75" s="9"/>
      <c r="E75" s="9"/>
      <c r="F75" s="9"/>
      <c r="G75" s="26"/>
      <c r="H75" s="26"/>
      <c r="I75" s="26"/>
      <c r="J75" s="9"/>
      <c r="K75" s="10"/>
      <c r="L75" s="27"/>
      <c r="M75" s="27"/>
      <c r="N75" s="27"/>
      <c r="O75" s="27"/>
      <c r="P75" s="28"/>
    </row>
    <row r="76" spans="1:41">
      <c r="A76" s="25"/>
      <c r="B76" s="25"/>
      <c r="C76" s="25"/>
      <c r="D76" s="9"/>
      <c r="E76" s="9"/>
      <c r="F76" s="9"/>
      <c r="G76" s="26"/>
      <c r="H76" s="26"/>
      <c r="I76" s="26"/>
      <c r="J76" s="9"/>
      <c r="K76" s="10"/>
      <c r="L76" s="27"/>
      <c r="M76" s="27"/>
      <c r="N76" s="27"/>
      <c r="O76" s="27"/>
      <c r="P76" s="28"/>
    </row>
    <row r="77" spans="1:41">
      <c r="A77" s="25"/>
      <c r="B77" s="25"/>
      <c r="C77" s="25"/>
      <c r="D77" s="9"/>
      <c r="E77" s="9"/>
      <c r="F77" s="9"/>
      <c r="G77" s="26"/>
      <c r="H77" s="26"/>
      <c r="I77" s="26"/>
      <c r="J77" s="9"/>
      <c r="K77" s="10"/>
      <c r="L77" s="27"/>
      <c r="M77" s="27"/>
      <c r="N77" s="27"/>
      <c r="O77" s="27"/>
      <c r="P77" s="28"/>
    </row>
    <row r="78" spans="1:41" ht="10.15" customHeight="1">
      <c r="A78" s="29"/>
      <c r="B78" s="29"/>
      <c r="C78" s="203" t="s">
        <v>104</v>
      </c>
      <c r="D78" s="203"/>
      <c r="E78" s="203"/>
      <c r="F78" s="203"/>
      <c r="G78" s="203"/>
      <c r="H78" s="203"/>
      <c r="I78" s="203"/>
      <c r="J78" s="203"/>
      <c r="K78" s="10"/>
      <c r="L78" s="27"/>
      <c r="M78" s="27"/>
      <c r="N78" s="27"/>
      <c r="O78" s="27"/>
      <c r="P78" s="28"/>
    </row>
    <row r="79" spans="1:41" ht="10.15" customHeight="1">
      <c r="A79" s="29"/>
      <c r="B79" s="29"/>
      <c r="C79" s="30"/>
      <c r="D79" s="30"/>
      <c r="E79" s="30"/>
      <c r="F79" s="30"/>
      <c r="G79" s="30"/>
      <c r="H79" s="30"/>
      <c r="I79" s="30"/>
      <c r="J79" s="30"/>
      <c r="K79" s="10"/>
      <c r="L79" s="27"/>
      <c r="M79" s="27"/>
      <c r="N79" s="27"/>
      <c r="O79" s="27"/>
      <c r="P79" s="28"/>
    </row>
    <row r="80" spans="1:41">
      <c r="A80" s="31"/>
      <c r="G80" s="148"/>
      <c r="H80" s="148"/>
      <c r="I80" s="148" t="s">
        <v>105</v>
      </c>
      <c r="P80" s="28"/>
    </row>
    <row r="81" spans="1:16">
      <c r="A81" s="31"/>
      <c r="G81" s="148"/>
      <c r="H81" s="148"/>
      <c r="I81" s="148" t="s">
        <v>106</v>
      </c>
      <c r="J81" s="148"/>
      <c r="P81" s="28"/>
    </row>
    <row r="82" spans="1:16">
      <c r="A82" s="105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7"/>
    </row>
  </sheetData>
  <mergeCells count="99">
    <mergeCell ref="C43:G43"/>
    <mergeCell ref="H33:J33"/>
    <mergeCell ref="H43:I43"/>
    <mergeCell ref="H42:I42"/>
    <mergeCell ref="C42:G42"/>
    <mergeCell ref="C41:N41"/>
    <mergeCell ref="K33:L33"/>
    <mergeCell ref="D35:E35"/>
    <mergeCell ref="D36:E36"/>
    <mergeCell ref="D37:E37"/>
    <mergeCell ref="D38:E38"/>
    <mergeCell ref="D39:E39"/>
    <mergeCell ref="C78:J78"/>
    <mergeCell ref="C66:G66"/>
    <mergeCell ref="L66:P66"/>
    <mergeCell ref="F69:G69"/>
    <mergeCell ref="C64:D64"/>
    <mergeCell ref="E64:F64"/>
    <mergeCell ref="B73:N73"/>
    <mergeCell ref="H64:K64"/>
    <mergeCell ref="H65:K65"/>
    <mergeCell ref="B72:O72"/>
    <mergeCell ref="L68:N68"/>
    <mergeCell ref="L69:N69"/>
    <mergeCell ref="L70:N70"/>
    <mergeCell ref="C61:D61"/>
    <mergeCell ref="E61:F61"/>
    <mergeCell ref="C65:D65"/>
    <mergeCell ref="E65:F65"/>
    <mergeCell ref="C62:D62"/>
    <mergeCell ref="E62:F62"/>
    <mergeCell ref="C63:D63"/>
    <mergeCell ref="E63:F63"/>
    <mergeCell ref="C49:N49"/>
    <mergeCell ref="H45:I45"/>
    <mergeCell ref="H46:I46"/>
    <mergeCell ref="H47:I47"/>
    <mergeCell ref="C53:J53"/>
    <mergeCell ref="C44:G44"/>
    <mergeCell ref="C52:J52"/>
    <mergeCell ref="C60:D60"/>
    <mergeCell ref="E60:F60"/>
    <mergeCell ref="C51:J51"/>
    <mergeCell ref="C59:D59"/>
    <mergeCell ref="E59:F59"/>
    <mergeCell ref="C57:E57"/>
    <mergeCell ref="H44:I44"/>
    <mergeCell ref="C58:F58"/>
    <mergeCell ref="J58:M58"/>
    <mergeCell ref="K53:L53"/>
    <mergeCell ref="C46:G46"/>
    <mergeCell ref="C47:G47"/>
    <mergeCell ref="C50:J50"/>
    <mergeCell ref="C45:G45"/>
    <mergeCell ref="C26:M26"/>
    <mergeCell ref="B30:E30"/>
    <mergeCell ref="M33:N33"/>
    <mergeCell ref="F33:F34"/>
    <mergeCell ref="G33:G34"/>
    <mergeCell ref="B29:N29"/>
    <mergeCell ref="C32:N32"/>
    <mergeCell ref="C33:E34"/>
    <mergeCell ref="B13:M13"/>
    <mergeCell ref="C16:D16"/>
    <mergeCell ref="E16:J16"/>
    <mergeCell ref="E22:J22"/>
    <mergeCell ref="B23:M23"/>
    <mergeCell ref="E17:J17"/>
    <mergeCell ref="C18:D18"/>
    <mergeCell ref="E18:J18"/>
    <mergeCell ref="C19:D19"/>
    <mergeCell ref="E19:J19"/>
    <mergeCell ref="C20:D20"/>
    <mergeCell ref="E20:J20"/>
    <mergeCell ref="C21:D21"/>
    <mergeCell ref="E21:J21"/>
    <mergeCell ref="C22:D22"/>
    <mergeCell ref="L17:N21"/>
    <mergeCell ref="H59:K59"/>
    <mergeCell ref="H60:K60"/>
    <mergeCell ref="H61:K61"/>
    <mergeCell ref="H62:K62"/>
    <mergeCell ref="H63:K63"/>
    <mergeCell ref="F24:N24"/>
    <mergeCell ref="B24:E24"/>
    <mergeCell ref="B25:M25"/>
    <mergeCell ref="B11:O11"/>
    <mergeCell ref="L67:N67"/>
    <mergeCell ref="L59:N59"/>
    <mergeCell ref="L60:N60"/>
    <mergeCell ref="L61:N61"/>
    <mergeCell ref="L62:N62"/>
    <mergeCell ref="L63:N63"/>
    <mergeCell ref="L64:N64"/>
    <mergeCell ref="L65:N65"/>
    <mergeCell ref="B55:O55"/>
    <mergeCell ref="B28:O28"/>
    <mergeCell ref="B15:O15"/>
    <mergeCell ref="C17:D17"/>
  </mergeCells>
  <conditionalFormatting sqref="B26">
    <cfRule type="expression" dxfId="22" priority="35">
      <formula>IF(B26="",TRUE,FALSE)</formula>
    </cfRule>
  </conditionalFormatting>
  <conditionalFormatting sqref="D35:N40">
    <cfRule type="expression" dxfId="21" priority="8">
      <formula>IF($G$30=$C35,TRUE,FALSE)</formula>
    </cfRule>
  </conditionalFormatting>
  <conditionalFormatting sqref="E60:F61">
    <cfRule type="expression" dxfId="20" priority="33">
      <formula>IF(AND($F$57="OUI",E60=""),TRUE,FALSE)</formula>
    </cfRule>
  </conditionalFormatting>
  <conditionalFormatting sqref="E63:F65">
    <cfRule type="expression" dxfId="19" priority="32">
      <formula>IF(AND($F$57="OUI",E63=""),TRUE,FALSE)</formula>
    </cfRule>
  </conditionalFormatting>
  <conditionalFormatting sqref="E16:J22">
    <cfRule type="expression" dxfId="18" priority="36">
      <formula>IF(E16="",TRUE,FALSE)</formula>
    </cfRule>
  </conditionalFormatting>
  <conditionalFormatting sqref="F57">
    <cfRule type="expression" dxfId="17" priority="28">
      <formula>IF(F57="",TRUE,FALSE)</formula>
    </cfRule>
  </conditionalFormatting>
  <conditionalFormatting sqref="F68">
    <cfRule type="expression" dxfId="16" priority="26">
      <formula>IF(F68="",TRUE,FALSE)</formula>
    </cfRule>
  </conditionalFormatting>
  <conditionalFormatting sqref="F69:G69">
    <cfRule type="expression" dxfId="15" priority="27">
      <formula>IF(F69="",TRUE,FALSE)</formula>
    </cfRule>
  </conditionalFormatting>
  <conditionalFormatting sqref="G30">
    <cfRule type="expression" dxfId="14" priority="9">
      <formula>IF($G$30="",TRUE,FALSE)</formula>
    </cfRule>
  </conditionalFormatting>
  <conditionalFormatting sqref="H43:J43">
    <cfRule type="expression" dxfId="13" priority="1">
      <formula>IF($H$43&lt;$J$43,TRUE,FALSE)</formula>
    </cfRule>
    <cfRule type="expression" dxfId="12" priority="2">
      <formula>IF($H$43&gt;$J$43,TRUE,FALSE)</formula>
    </cfRule>
    <cfRule type="expression" dxfId="11" priority="3">
      <formula>IF($H$43=$J$43,TRUE,FALSE)</formula>
    </cfRule>
  </conditionalFormatting>
  <conditionalFormatting sqref="I69">
    <cfRule type="expression" dxfId="10" priority="4">
      <formula>IF($F$69="Autre",TRUE,FALSE)</formula>
    </cfRule>
  </conditionalFormatting>
  <conditionalFormatting sqref="J44:N46 C44:H47 J47 C48:N48">
    <cfRule type="expression" dxfId="9" priority="5">
      <formula>IF($H44&gt;0,TRUE,FALSE)</formula>
    </cfRule>
  </conditionalFormatting>
  <conditionalFormatting sqref="K67:K70">
    <cfRule type="expression" dxfId="8" priority="15">
      <formula>IF($F$69="Autre",TRUE,FALSE)</formula>
    </cfRule>
  </conditionalFormatting>
  <conditionalFormatting sqref="L59:L61">
    <cfRule type="expression" dxfId="7" priority="30">
      <formula>IF(L59="",TRUE,FALSE)</formula>
    </cfRule>
  </conditionalFormatting>
  <conditionalFormatting sqref="L63:L65">
    <cfRule type="expression" dxfId="6" priority="29">
      <formula>IF(L63="",TRUE,FALSE)</formula>
    </cfRule>
  </conditionalFormatting>
  <conditionalFormatting sqref="L67:L70">
    <cfRule type="expression" dxfId="5" priority="16">
      <formula>IF($F$69="Autre",TRUE,FALSE)</formula>
    </cfRule>
    <cfRule type="expression" dxfId="4" priority="17">
      <formula>IF(AND($F$69="Autre",L67=""),TRUE,FALSE)</formula>
    </cfRule>
  </conditionalFormatting>
  <conditionalFormatting sqref="N50:N52">
    <cfRule type="expression" dxfId="3" priority="6">
      <formula>IF($G$30=$C50,TRUE,FALSE)</formula>
    </cfRule>
  </conditionalFormatting>
  <dataValidations count="3">
    <dataValidation type="list" allowBlank="1" showInputMessage="1" showErrorMessage="1" sqref="F69" xr:uid="{04F5F388-7026-47EA-AC5C-E0D77BE3D649}">
      <formula1>"l'Administrateur uniquement, Autre"</formula1>
    </dataValidation>
    <dataValidation type="list" allowBlank="1" showInputMessage="1" showErrorMessage="1" sqref="F68" xr:uid="{2C5D3FF6-54E2-4BAC-9393-2A05339741BB}">
      <formula1>"30,60"</formula1>
    </dataValidation>
    <dataValidation type="list" allowBlank="1" showInputMessage="1" showErrorMessage="1" sqref="F57" xr:uid="{B9A9C26F-3BAF-4396-83B8-C521C24FAA11}">
      <formula1>"OUI,NON"</formula1>
    </dataValidation>
  </dataValidations>
  <printOptions horizontalCentered="1" verticalCentered="1" gridLines="1"/>
  <pageMargins left="0.25" right="0.25" top="0.75" bottom="0.75" header="0.3" footer="0.3"/>
  <pageSetup paperSize="9" scale="62" orientation="portrait" r:id="rId1"/>
  <headerFooter alignWithMargins="0"/>
  <ignoredErrors>
    <ignoredError sqref="M35 M50:M52 M36:M39 M44:M46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293830A-D0D4-406C-929D-C9D1FB76592C}">
          <x14:formula1>
            <xm:f>Liste!$I$2:$I$3</xm:f>
          </x14:formula1>
          <xm:sqref>B26</xm:sqref>
        </x14:dataValidation>
        <x14:dataValidation type="list" allowBlank="1" showInputMessage="1" showErrorMessage="1" xr:uid="{280FD6CC-918B-48B3-8DB9-23ED9836EC80}">
          <x14:formula1>
            <xm:f>Liste!$J$2:$J$6</xm:f>
          </x14:formula1>
          <xm:sqref>G30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7302-DE27-4C14-816D-4ADA3869F67B}">
  <dimension ref="A1:O421"/>
  <sheetViews>
    <sheetView zoomScaleNormal="100" workbookViewId="0">
      <pane xSplit="9" ySplit="5" topLeftCell="J6" activePane="bottomRight" state="frozen"/>
      <selection pane="bottomRight" activeCell="D13" sqref="D13"/>
      <selection pane="bottomLeft" activeCell="A2" sqref="A2"/>
      <selection pane="topRight" activeCell="G1" sqref="G1"/>
    </sheetView>
  </sheetViews>
  <sheetFormatPr defaultColWidth="11.42578125" defaultRowHeight="15"/>
  <cols>
    <col min="1" max="1" width="29.7109375" bestFit="1" customWidth="1"/>
    <col min="2" max="2" width="4.28515625" style="1" bestFit="1" customWidth="1"/>
    <col min="3" max="3" width="20.85546875" style="1" customWidth="1"/>
    <col min="4" max="4" width="49" style="1" customWidth="1"/>
    <col min="5" max="5" width="24.7109375" bestFit="1" customWidth="1"/>
    <col min="6" max="6" width="22.7109375" customWidth="1"/>
    <col min="8" max="9" width="15.5703125" customWidth="1"/>
    <col min="10" max="10" width="34.42578125" customWidth="1"/>
    <col min="11" max="11" width="13" customWidth="1"/>
    <col min="12" max="12" width="26.7109375" bestFit="1" customWidth="1"/>
    <col min="13" max="15" width="51.7109375" customWidth="1"/>
  </cols>
  <sheetData>
    <row r="1" spans="1:15">
      <c r="A1" s="112" t="str">
        <f>IF(COUNTIF(C6:C421,"Titulaire")=0,"Il faut déclarer un Administrateur Titulaire",IF(COUNTIF(C6:C421,"Titulaire")&gt;1,"Il faut UN SEUL Administrateur Titulaire",""))</f>
        <v>Il faut déclarer un Administrateur Titulaire</v>
      </c>
      <c r="B1" s="111"/>
      <c r="C1" s="101"/>
      <c r="D1" s="228" t="str">
        <f>"Nombre d'Adhésions doubles AFIS/INCOSE incluses : "&amp;'Bulletin Adhésion Membre'!H43&amp;" sur "&amp;'Bulletin Adhésion Membre'!J43&amp;" maximum"</f>
        <v>Nombre d'Adhésions doubles AFIS/INCOSE incluses : 0 sur  maximum</v>
      </c>
      <c r="E1" s="228"/>
      <c r="F1" s="228"/>
      <c r="G1" s="101"/>
      <c r="H1" s="101"/>
      <c r="I1" s="101"/>
      <c r="J1" s="101"/>
      <c r="K1" s="101"/>
      <c r="L1" s="101"/>
      <c r="M1" s="101"/>
      <c r="N1" s="101"/>
      <c r="O1" s="101"/>
    </row>
    <row r="2" spans="1:15">
      <c r="A2" s="113" t="str">
        <f>IF(COUNTIF(C6:C421,"Suppléant 1")=0,"Il est recommandé de déclarer un Administrateur Suppléant","")</f>
        <v>Il est recommandé de déclarer un Administrateur Suppléant</v>
      </c>
      <c r="B2" s="111"/>
      <c r="C2" s="101"/>
      <c r="D2" s="228" t="str">
        <f>"Nombre d'Adhésions doubles AFIS/INCOSE supplémentaires tarif réduit : "&amp;'Bulletin Adhésion Membre'!H44&amp;" sur "&amp;'Bulletin Adhésion Membre'!J44&amp;" maximum"</f>
        <v>Nombre d'Adhésions doubles AFIS/INCOSE supplémentaires tarif réduit : 0 sur  maximum</v>
      </c>
      <c r="E2" s="228"/>
      <c r="F2" s="228"/>
      <c r="G2" s="101"/>
      <c r="H2" s="101"/>
      <c r="I2" s="101"/>
      <c r="J2" s="101"/>
      <c r="K2" s="101"/>
      <c r="L2" s="101"/>
      <c r="M2" s="101"/>
      <c r="N2" s="101"/>
      <c r="O2" s="101"/>
    </row>
    <row r="3" spans="1:15">
      <c r="A3" s="112" t="str">
        <f>IF((COUNTIF(C6:C421,"Suppléant 1")+COUNTIF(C6:C421,"Suppléant 2"))&gt;2,"Il faut déclarer au plus 2 Administrateurs Suppléants",IF(COUNTIF(C6:C421,"Suppléant 2")&gt;1,"Il faut déclarer au plus un Suppléant 2",IF(COUNTIF(C6:C421,"Suppléant 1")&gt;1,"Il faut déclarer au plus un Suppléant 1","")))</f>
        <v/>
      </c>
      <c r="B3" s="115"/>
      <c r="C3" s="114"/>
      <c r="D3" s="228" t="str">
        <f>"Nombre d'Adhésions doubles AFIS/INCOSE supplémentaires plein tarif : "&amp;'Bulletin Adhésion Membre'!H45</f>
        <v>Nombre d'Adhésions doubles AFIS/INCOSE supplémentaires plein tarif : 0</v>
      </c>
      <c r="E3" s="228"/>
      <c r="F3" s="228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15.75" thickBot="1">
      <c r="A4" s="114"/>
      <c r="B4" s="115"/>
      <c r="C4" s="116"/>
      <c r="D4" s="229" t="str">
        <f>"Nombre d'Adhésionss AFIS seule gratuites : "&amp;'Bulletin Adhésion Membre'!H47&amp;" sur "&amp;'Bulletin Adhésion Membre'!J47&amp;" maximum"</f>
        <v>Nombre d'Adhésionss AFIS seule gratuites : 0 sur 250 maximum</v>
      </c>
      <c r="E4" s="229"/>
      <c r="F4" s="229"/>
      <c r="G4" s="101"/>
      <c r="H4" s="101"/>
      <c r="I4" s="101"/>
      <c r="J4" s="101"/>
      <c r="K4" s="101"/>
      <c r="L4" s="101"/>
      <c r="M4" s="101"/>
      <c r="N4" s="101"/>
      <c r="O4" s="101"/>
    </row>
    <row r="5" spans="1:15" s="53" customFormat="1" ht="81.75" customHeight="1" thickBot="1">
      <c r="A5" s="54" t="s">
        <v>107</v>
      </c>
      <c r="B5" s="50" t="s">
        <v>108</v>
      </c>
      <c r="C5" s="56" t="s">
        <v>109</v>
      </c>
      <c r="D5" s="57" t="s">
        <v>110</v>
      </c>
      <c r="E5" s="51" t="s">
        <v>111</v>
      </c>
      <c r="F5" s="51" t="s">
        <v>112</v>
      </c>
      <c r="G5" s="51" t="s">
        <v>113</v>
      </c>
      <c r="H5" s="51" t="s">
        <v>114</v>
      </c>
      <c r="I5" s="51" t="s">
        <v>115</v>
      </c>
      <c r="J5" s="51" t="s">
        <v>116</v>
      </c>
      <c r="K5" s="51" t="s">
        <v>117</v>
      </c>
      <c r="L5" s="51" t="s">
        <v>118</v>
      </c>
      <c r="M5" s="51" t="s">
        <v>119</v>
      </c>
      <c r="N5" s="51" t="s">
        <v>120</v>
      </c>
      <c r="O5" s="52" t="s">
        <v>121</v>
      </c>
    </row>
    <row r="6" spans="1:15">
      <c r="A6" s="33"/>
      <c r="B6" s="55">
        <v>1</v>
      </c>
      <c r="C6" s="58"/>
      <c r="D6" s="43"/>
      <c r="E6" s="44"/>
      <c r="F6" s="44"/>
      <c r="G6" s="44"/>
      <c r="H6" s="44"/>
      <c r="I6" s="44"/>
      <c r="J6" s="137"/>
      <c r="K6" s="134"/>
      <c r="L6" s="46" t="s">
        <v>122</v>
      </c>
      <c r="M6" s="46"/>
      <c r="N6" s="46"/>
      <c r="O6" s="46"/>
    </row>
    <row r="7" spans="1:15">
      <c r="A7" s="33"/>
      <c r="B7" s="55">
        <v>2</v>
      </c>
      <c r="C7" s="59"/>
      <c r="D7" s="43"/>
      <c r="E7" s="48"/>
      <c r="F7" s="48"/>
      <c r="G7" s="48"/>
      <c r="H7" s="48"/>
      <c r="I7" s="48"/>
      <c r="J7" s="137"/>
      <c r="K7" s="135"/>
      <c r="L7" s="49" t="s">
        <v>122</v>
      </c>
      <c r="M7" s="49"/>
      <c r="N7" s="49"/>
      <c r="O7" s="49"/>
    </row>
    <row r="8" spans="1:15">
      <c r="A8" s="33"/>
      <c r="B8" s="55">
        <v>3</v>
      </c>
      <c r="C8" s="59"/>
      <c r="D8" s="43"/>
      <c r="E8" s="48"/>
      <c r="F8" s="48"/>
      <c r="G8" s="48"/>
      <c r="H8" s="48"/>
      <c r="I8" s="48"/>
      <c r="J8" s="45"/>
      <c r="K8" s="135"/>
      <c r="L8" s="49" t="s">
        <v>122</v>
      </c>
      <c r="M8" s="49"/>
      <c r="N8" s="49"/>
      <c r="O8" s="49"/>
    </row>
    <row r="9" spans="1:15">
      <c r="A9" s="33"/>
      <c r="B9" s="55">
        <v>4</v>
      </c>
      <c r="C9" s="43"/>
      <c r="D9" s="43"/>
      <c r="E9" s="44"/>
      <c r="F9" s="44"/>
      <c r="G9" s="44"/>
      <c r="H9" s="44"/>
      <c r="I9" s="44"/>
      <c r="J9" s="44"/>
      <c r="K9" s="134"/>
      <c r="L9" s="46" t="s">
        <v>122</v>
      </c>
      <c r="M9" s="46"/>
      <c r="N9" s="46"/>
      <c r="O9" s="46"/>
    </row>
    <row r="10" spans="1:15">
      <c r="A10" s="33"/>
      <c r="B10" s="55">
        <v>5</v>
      </c>
      <c r="C10" s="43"/>
      <c r="D10" s="43"/>
      <c r="E10" s="48"/>
      <c r="F10" s="48"/>
      <c r="G10" s="48"/>
      <c r="H10" s="48"/>
      <c r="I10" s="48"/>
      <c r="J10" s="48"/>
      <c r="K10" s="135"/>
      <c r="L10" s="49" t="s">
        <v>122</v>
      </c>
      <c r="M10" s="49"/>
      <c r="N10" s="49"/>
      <c r="O10" s="49"/>
    </row>
    <row r="11" spans="1:15">
      <c r="A11" s="33"/>
      <c r="B11" s="55">
        <v>6</v>
      </c>
      <c r="C11" s="43"/>
      <c r="D11" s="43"/>
      <c r="E11" s="44"/>
      <c r="F11" s="44"/>
      <c r="G11" s="44"/>
      <c r="H11" s="44"/>
      <c r="I11" s="44"/>
      <c r="J11" s="44"/>
      <c r="K11" s="134"/>
      <c r="L11" s="46" t="s">
        <v>122</v>
      </c>
      <c r="M11" s="46"/>
      <c r="N11" s="46"/>
      <c r="O11" s="46"/>
    </row>
    <row r="12" spans="1:15">
      <c r="A12" s="33"/>
      <c r="B12" s="55">
        <v>7</v>
      </c>
      <c r="C12" s="43"/>
      <c r="D12" s="43"/>
      <c r="E12" s="48"/>
      <c r="F12" s="48"/>
      <c r="G12" s="48"/>
      <c r="H12" s="48"/>
      <c r="I12" s="48"/>
      <c r="J12" s="48"/>
      <c r="K12" s="135"/>
      <c r="L12" s="49" t="s">
        <v>122</v>
      </c>
      <c r="M12" s="49"/>
      <c r="N12" s="49"/>
      <c r="O12" s="49"/>
    </row>
    <row r="13" spans="1:15">
      <c r="A13" s="33"/>
      <c r="B13" s="55">
        <v>8</v>
      </c>
      <c r="C13" s="43"/>
      <c r="D13" s="43"/>
      <c r="E13" s="48"/>
      <c r="F13" s="48"/>
      <c r="G13" s="48"/>
      <c r="H13" s="48"/>
      <c r="I13" s="48"/>
      <c r="J13" s="48"/>
      <c r="K13" s="135"/>
      <c r="L13" s="49" t="s">
        <v>122</v>
      </c>
      <c r="M13" s="49"/>
      <c r="N13" s="49"/>
      <c r="O13" s="49"/>
    </row>
    <row r="14" spans="1:15">
      <c r="A14" s="33"/>
      <c r="B14" s="55">
        <v>9</v>
      </c>
      <c r="C14" s="43"/>
      <c r="D14" s="43"/>
      <c r="E14" s="48"/>
      <c r="F14" s="48"/>
      <c r="G14" s="48"/>
      <c r="H14" s="48"/>
      <c r="I14" s="48"/>
      <c r="J14" s="48"/>
      <c r="K14" s="135"/>
      <c r="L14" s="49" t="s">
        <v>122</v>
      </c>
      <c r="M14" s="49"/>
      <c r="N14" s="49"/>
      <c r="O14" s="49"/>
    </row>
    <row r="15" spans="1:15">
      <c r="A15" s="33"/>
      <c r="B15" s="55">
        <v>10</v>
      </c>
      <c r="C15" s="43"/>
      <c r="D15" s="43"/>
      <c r="E15" s="48"/>
      <c r="F15" s="48"/>
      <c r="G15" s="48"/>
      <c r="H15" s="48"/>
      <c r="I15" s="48"/>
      <c r="J15" s="48"/>
      <c r="K15" s="135"/>
      <c r="L15" s="49" t="s">
        <v>122</v>
      </c>
      <c r="M15" s="49"/>
      <c r="N15" s="49"/>
      <c r="O15" s="49"/>
    </row>
    <row r="16" spans="1:15">
      <c r="A16" s="33"/>
      <c r="B16" s="55">
        <v>11</v>
      </c>
      <c r="C16" s="43"/>
      <c r="D16" s="43"/>
      <c r="E16" s="44"/>
      <c r="F16" s="44"/>
      <c r="G16" s="44"/>
      <c r="H16" s="44"/>
      <c r="I16" s="44"/>
      <c r="J16" s="44"/>
      <c r="K16" s="134"/>
      <c r="L16" s="46" t="s">
        <v>122</v>
      </c>
      <c r="M16" s="46"/>
      <c r="N16" s="46"/>
      <c r="O16" s="46"/>
    </row>
    <row r="17" spans="1:15">
      <c r="A17" s="33"/>
      <c r="B17" s="55">
        <v>12</v>
      </c>
      <c r="C17" s="43"/>
      <c r="D17" s="43"/>
      <c r="E17" s="48"/>
      <c r="F17" s="48"/>
      <c r="G17" s="48"/>
      <c r="H17" s="48"/>
      <c r="I17" s="48"/>
      <c r="J17" s="48"/>
      <c r="K17" s="135"/>
      <c r="L17" s="49" t="s">
        <v>122</v>
      </c>
      <c r="M17" s="49"/>
      <c r="N17" s="49"/>
      <c r="O17" s="49"/>
    </row>
    <row r="18" spans="1:15">
      <c r="A18" s="33"/>
      <c r="B18" s="55">
        <v>13</v>
      </c>
      <c r="C18" s="43"/>
      <c r="D18" s="43"/>
      <c r="E18" s="48"/>
      <c r="F18" s="48"/>
      <c r="G18" s="48"/>
      <c r="H18" s="48"/>
      <c r="I18" s="48"/>
      <c r="J18" s="48"/>
      <c r="K18" s="135"/>
      <c r="L18" s="49" t="s">
        <v>122</v>
      </c>
      <c r="M18" s="49"/>
      <c r="N18" s="49"/>
      <c r="O18" s="49"/>
    </row>
    <row r="19" spans="1:15">
      <c r="A19" s="33"/>
      <c r="B19" s="55">
        <v>14</v>
      </c>
      <c r="C19" s="43"/>
      <c r="D19" s="43"/>
      <c r="E19" s="48"/>
      <c r="F19" s="48"/>
      <c r="G19" s="48"/>
      <c r="H19" s="48"/>
      <c r="I19" s="48"/>
      <c r="J19" s="48"/>
      <c r="K19" s="135"/>
      <c r="L19" s="49" t="s">
        <v>122</v>
      </c>
      <c r="M19" s="49"/>
      <c r="N19" s="49"/>
      <c r="O19" s="49"/>
    </row>
    <row r="20" spans="1:15">
      <c r="A20" s="33"/>
      <c r="B20" s="55">
        <v>15</v>
      </c>
      <c r="C20" s="59"/>
      <c r="D20" s="43"/>
      <c r="E20" s="48"/>
      <c r="F20" s="48"/>
      <c r="G20" s="48"/>
      <c r="H20" s="48"/>
      <c r="I20" s="48"/>
      <c r="J20" s="48"/>
      <c r="K20" s="135"/>
      <c r="L20" s="49" t="s">
        <v>122</v>
      </c>
      <c r="M20" s="49"/>
      <c r="N20" s="49"/>
      <c r="O20" s="49"/>
    </row>
    <row r="21" spans="1:15">
      <c r="A21" s="33"/>
      <c r="B21" s="55">
        <v>16</v>
      </c>
      <c r="C21" s="59"/>
      <c r="D21" s="43"/>
      <c r="E21" s="48"/>
      <c r="F21" s="48"/>
      <c r="G21" s="48"/>
      <c r="H21" s="48"/>
      <c r="I21" s="48"/>
      <c r="J21" s="48"/>
      <c r="K21" s="135"/>
      <c r="L21" s="49" t="s">
        <v>122</v>
      </c>
      <c r="M21" s="49"/>
      <c r="N21" s="49"/>
      <c r="O21" s="49"/>
    </row>
    <row r="22" spans="1:15">
      <c r="A22" s="33"/>
      <c r="B22" s="55">
        <v>17</v>
      </c>
      <c r="C22" s="59"/>
      <c r="D22" s="43"/>
      <c r="E22" s="48"/>
      <c r="F22" s="48"/>
      <c r="G22" s="48"/>
      <c r="H22" s="48"/>
      <c r="I22" s="48"/>
      <c r="J22" s="48"/>
      <c r="K22" s="135"/>
      <c r="L22" s="49" t="s">
        <v>122</v>
      </c>
      <c r="M22" s="49"/>
      <c r="N22" s="49"/>
      <c r="O22" s="49"/>
    </row>
    <row r="23" spans="1:15">
      <c r="A23" s="33"/>
      <c r="B23" s="55">
        <v>18</v>
      </c>
      <c r="C23" s="59"/>
      <c r="D23" s="43"/>
      <c r="E23" s="48"/>
      <c r="F23" s="48"/>
      <c r="G23" s="48"/>
      <c r="H23" s="48"/>
      <c r="I23" s="48"/>
      <c r="J23" s="48"/>
      <c r="K23" s="135"/>
      <c r="L23" s="49" t="s">
        <v>122</v>
      </c>
      <c r="M23" s="49"/>
      <c r="N23" s="49"/>
      <c r="O23" s="49"/>
    </row>
    <row r="24" spans="1:15">
      <c r="A24" s="33"/>
      <c r="B24" s="55">
        <v>19</v>
      </c>
      <c r="C24" s="59"/>
      <c r="D24" s="43"/>
      <c r="E24" s="48"/>
      <c r="F24" s="48"/>
      <c r="G24" s="48"/>
      <c r="H24" s="48"/>
      <c r="I24" s="48"/>
      <c r="J24" s="48"/>
      <c r="K24" s="135"/>
      <c r="L24" s="49" t="s">
        <v>122</v>
      </c>
      <c r="M24" s="49"/>
      <c r="N24" s="49"/>
      <c r="O24" s="49"/>
    </row>
    <row r="25" spans="1:15">
      <c r="A25" s="33"/>
      <c r="B25" s="55">
        <v>20</v>
      </c>
      <c r="C25" s="59"/>
      <c r="D25" s="43"/>
      <c r="E25" s="48"/>
      <c r="F25" s="48"/>
      <c r="G25" s="48"/>
      <c r="H25" s="48"/>
      <c r="I25" s="48"/>
      <c r="J25" s="48"/>
      <c r="K25" s="135"/>
      <c r="L25" s="49" t="s">
        <v>122</v>
      </c>
      <c r="M25" s="49"/>
      <c r="N25" s="49"/>
      <c r="O25" s="49"/>
    </row>
    <row r="26" spans="1:15">
      <c r="A26" s="33"/>
      <c r="B26" s="55">
        <v>21</v>
      </c>
      <c r="C26" s="59"/>
      <c r="D26" s="43"/>
      <c r="E26" s="48"/>
      <c r="F26" s="48"/>
      <c r="G26" s="48"/>
      <c r="H26" s="48"/>
      <c r="I26" s="48"/>
      <c r="J26" s="48"/>
      <c r="K26" s="135"/>
      <c r="L26" s="49" t="s">
        <v>122</v>
      </c>
      <c r="M26" s="49"/>
      <c r="N26" s="49"/>
      <c r="O26" s="49"/>
    </row>
    <row r="27" spans="1:15">
      <c r="A27" s="33"/>
      <c r="B27" s="55">
        <v>22</v>
      </c>
      <c r="C27" s="59"/>
      <c r="D27" s="43"/>
      <c r="E27" s="48"/>
      <c r="F27" s="48"/>
      <c r="G27" s="48"/>
      <c r="H27" s="48"/>
      <c r="I27" s="48"/>
      <c r="J27" s="48"/>
      <c r="K27" s="135"/>
      <c r="L27" s="49" t="s">
        <v>122</v>
      </c>
      <c r="M27" s="49"/>
      <c r="N27" s="49"/>
      <c r="O27" s="49"/>
    </row>
    <row r="28" spans="1:15">
      <c r="A28" s="33"/>
      <c r="B28" s="55">
        <v>23</v>
      </c>
      <c r="C28" s="59"/>
      <c r="D28" s="43"/>
      <c r="E28" s="48"/>
      <c r="F28" s="48"/>
      <c r="G28" s="48"/>
      <c r="H28" s="48"/>
      <c r="I28" s="48"/>
      <c r="J28" s="48"/>
      <c r="K28" s="135"/>
      <c r="L28" s="49" t="s">
        <v>122</v>
      </c>
      <c r="M28" s="49"/>
      <c r="N28" s="49"/>
      <c r="O28" s="49"/>
    </row>
    <row r="29" spans="1:15">
      <c r="A29" s="33"/>
      <c r="B29" s="55">
        <v>24</v>
      </c>
      <c r="C29" s="59"/>
      <c r="D29" s="43"/>
      <c r="E29" s="48"/>
      <c r="F29" s="48"/>
      <c r="G29" s="48"/>
      <c r="H29" s="48"/>
      <c r="I29" s="48"/>
      <c r="J29" s="48"/>
      <c r="K29" s="135"/>
      <c r="L29" s="49" t="s">
        <v>122</v>
      </c>
      <c r="M29" s="49"/>
      <c r="N29" s="49"/>
      <c r="O29" s="49"/>
    </row>
    <row r="30" spans="1:15">
      <c r="A30" s="33"/>
      <c r="B30" s="55">
        <v>25</v>
      </c>
      <c r="C30" s="59"/>
      <c r="D30" s="43"/>
      <c r="E30" s="48"/>
      <c r="F30" s="48"/>
      <c r="G30" s="48"/>
      <c r="H30" s="48"/>
      <c r="I30" s="48"/>
      <c r="J30" s="48"/>
      <c r="K30" s="135"/>
      <c r="L30" s="49" t="s">
        <v>122</v>
      </c>
      <c r="M30" s="49"/>
      <c r="N30" s="49"/>
      <c r="O30" s="49"/>
    </row>
    <row r="31" spans="1:15">
      <c r="A31" s="33"/>
      <c r="B31" s="55">
        <v>26</v>
      </c>
      <c r="C31" s="59"/>
      <c r="D31" s="43"/>
      <c r="E31" s="48"/>
      <c r="F31" s="48"/>
      <c r="G31" s="48"/>
      <c r="H31" s="48"/>
      <c r="I31" s="48"/>
      <c r="J31" s="48"/>
      <c r="K31" s="135"/>
      <c r="L31" s="49" t="s">
        <v>122</v>
      </c>
      <c r="M31" s="49"/>
      <c r="N31" s="49"/>
      <c r="O31" s="49"/>
    </row>
    <row r="32" spans="1:15">
      <c r="A32" s="33"/>
      <c r="B32" s="55">
        <v>27</v>
      </c>
      <c r="C32" s="59"/>
      <c r="D32" s="43"/>
      <c r="E32" s="48"/>
      <c r="F32" s="48"/>
      <c r="G32" s="48"/>
      <c r="H32" s="48"/>
      <c r="I32" s="48"/>
      <c r="J32" s="48"/>
      <c r="K32" s="135"/>
      <c r="L32" s="49" t="s">
        <v>122</v>
      </c>
      <c r="M32" s="49"/>
      <c r="N32" s="49"/>
      <c r="O32" s="49"/>
    </row>
    <row r="33" spans="1:15">
      <c r="A33" s="33"/>
      <c r="B33" s="55">
        <v>28</v>
      </c>
      <c r="C33" s="59"/>
      <c r="D33" s="43"/>
      <c r="E33" s="48"/>
      <c r="F33" s="48"/>
      <c r="G33" s="48"/>
      <c r="H33" s="48"/>
      <c r="I33" s="48"/>
      <c r="J33" s="48"/>
      <c r="K33" s="135"/>
      <c r="L33" s="49" t="s">
        <v>122</v>
      </c>
      <c r="M33" s="49"/>
      <c r="N33" s="49"/>
      <c r="O33" s="49"/>
    </row>
    <row r="34" spans="1:15">
      <c r="A34" s="33"/>
      <c r="B34" s="55">
        <v>29</v>
      </c>
      <c r="C34" s="59"/>
      <c r="D34" s="43"/>
      <c r="E34" s="48"/>
      <c r="F34" s="48"/>
      <c r="G34" s="48"/>
      <c r="H34" s="48"/>
      <c r="I34" s="48"/>
      <c r="J34" s="48"/>
      <c r="K34" s="135"/>
      <c r="L34" s="49" t="s">
        <v>122</v>
      </c>
      <c r="M34" s="49"/>
      <c r="N34" s="49"/>
      <c r="O34" s="49"/>
    </row>
    <row r="35" spans="1:15">
      <c r="A35" s="33"/>
      <c r="B35" s="55">
        <v>30</v>
      </c>
      <c r="C35" s="59"/>
      <c r="D35" s="43"/>
      <c r="E35" s="48"/>
      <c r="F35" s="48"/>
      <c r="G35" s="48"/>
      <c r="H35" s="48"/>
      <c r="I35" s="48"/>
      <c r="J35" s="48"/>
      <c r="K35" s="135"/>
      <c r="L35" s="49" t="s">
        <v>122</v>
      </c>
      <c r="M35" s="49"/>
      <c r="N35" s="49"/>
      <c r="O35" s="49"/>
    </row>
    <row r="36" spans="1:15">
      <c r="A36" s="33"/>
      <c r="B36" s="55">
        <v>31</v>
      </c>
      <c r="C36" s="59"/>
      <c r="D36" s="43"/>
      <c r="E36" s="48"/>
      <c r="F36" s="48"/>
      <c r="G36" s="48"/>
      <c r="H36" s="48"/>
      <c r="I36" s="48"/>
      <c r="J36" s="48"/>
      <c r="K36" s="135"/>
      <c r="L36" s="49" t="s">
        <v>122</v>
      </c>
      <c r="M36" s="49"/>
      <c r="N36" s="49"/>
      <c r="O36" s="49"/>
    </row>
    <row r="37" spans="1:15">
      <c r="A37" s="33"/>
      <c r="B37" s="55">
        <v>32</v>
      </c>
      <c r="C37" s="59"/>
      <c r="D37" s="43"/>
      <c r="E37" s="48"/>
      <c r="F37" s="48"/>
      <c r="G37" s="48"/>
      <c r="H37" s="48"/>
      <c r="I37" s="48"/>
      <c r="J37" s="48"/>
      <c r="K37" s="135"/>
      <c r="L37" s="49" t="s">
        <v>122</v>
      </c>
      <c r="M37" s="49"/>
      <c r="N37" s="49"/>
      <c r="O37" s="49"/>
    </row>
    <row r="38" spans="1:15">
      <c r="A38" s="33"/>
      <c r="B38" s="55">
        <v>33</v>
      </c>
      <c r="C38" s="59"/>
      <c r="D38" s="43"/>
      <c r="E38" s="48"/>
      <c r="F38" s="48"/>
      <c r="G38" s="48"/>
      <c r="H38" s="48"/>
      <c r="I38" s="48"/>
      <c r="J38" s="48"/>
      <c r="K38" s="135"/>
      <c r="L38" s="49" t="s">
        <v>122</v>
      </c>
      <c r="M38" s="49"/>
      <c r="N38" s="49"/>
      <c r="O38" s="49"/>
    </row>
    <row r="39" spans="1:15">
      <c r="A39" s="33"/>
      <c r="B39" s="55">
        <v>34</v>
      </c>
      <c r="C39" s="59"/>
      <c r="D39" s="43"/>
      <c r="E39" s="48"/>
      <c r="F39" s="48"/>
      <c r="G39" s="48"/>
      <c r="H39" s="48"/>
      <c r="I39" s="48"/>
      <c r="J39" s="48"/>
      <c r="K39" s="135"/>
      <c r="L39" s="49" t="s">
        <v>122</v>
      </c>
      <c r="M39" s="49"/>
      <c r="N39" s="49"/>
      <c r="O39" s="49"/>
    </row>
    <row r="40" spans="1:15">
      <c r="A40" s="33"/>
      <c r="B40" s="55">
        <v>35</v>
      </c>
      <c r="C40" s="59"/>
      <c r="D40" s="43"/>
      <c r="E40" s="48"/>
      <c r="F40" s="48"/>
      <c r="G40" s="48"/>
      <c r="H40" s="48"/>
      <c r="I40" s="48"/>
      <c r="J40" s="48"/>
      <c r="K40" s="135"/>
      <c r="L40" s="49" t="s">
        <v>122</v>
      </c>
      <c r="M40" s="49"/>
      <c r="N40" s="49"/>
      <c r="O40" s="49"/>
    </row>
    <row r="41" spans="1:15">
      <c r="A41" s="33"/>
      <c r="B41" s="55">
        <v>36</v>
      </c>
      <c r="C41" s="59"/>
      <c r="D41" s="43"/>
      <c r="E41" s="48"/>
      <c r="F41" s="48"/>
      <c r="G41" s="48"/>
      <c r="H41" s="48"/>
      <c r="I41" s="48"/>
      <c r="J41" s="48"/>
      <c r="K41" s="135"/>
      <c r="L41" s="49" t="s">
        <v>122</v>
      </c>
      <c r="M41" s="49"/>
      <c r="N41" s="49"/>
      <c r="O41" s="49"/>
    </row>
    <row r="42" spans="1:15">
      <c r="A42" s="33"/>
      <c r="B42" s="55">
        <v>37</v>
      </c>
      <c r="C42" s="59"/>
      <c r="D42" s="43"/>
      <c r="E42" s="48"/>
      <c r="F42" s="48"/>
      <c r="G42" s="48"/>
      <c r="H42" s="48"/>
      <c r="I42" s="48"/>
      <c r="J42" s="48"/>
      <c r="K42" s="135"/>
      <c r="L42" s="49" t="s">
        <v>122</v>
      </c>
      <c r="M42" s="49"/>
      <c r="N42" s="49"/>
      <c r="O42" s="49"/>
    </row>
    <row r="43" spans="1:15">
      <c r="A43" s="33"/>
      <c r="B43" s="55">
        <v>38</v>
      </c>
      <c r="C43" s="59"/>
      <c r="D43" s="43"/>
      <c r="E43" s="48"/>
      <c r="F43" s="48"/>
      <c r="G43" s="48"/>
      <c r="H43" s="48"/>
      <c r="I43" s="48"/>
      <c r="J43" s="48"/>
      <c r="K43" s="135"/>
      <c r="L43" s="49" t="s">
        <v>122</v>
      </c>
      <c r="M43" s="49"/>
      <c r="N43" s="49"/>
      <c r="O43" s="49"/>
    </row>
    <row r="44" spans="1:15">
      <c r="A44" s="33"/>
      <c r="B44" s="55">
        <v>39</v>
      </c>
      <c r="C44" s="59"/>
      <c r="D44" s="43"/>
      <c r="E44" s="48"/>
      <c r="F44" s="48"/>
      <c r="G44" s="48"/>
      <c r="H44" s="48"/>
      <c r="I44" s="48"/>
      <c r="J44" s="48"/>
      <c r="K44" s="135"/>
      <c r="L44" s="49" t="s">
        <v>122</v>
      </c>
      <c r="M44" s="49"/>
      <c r="N44" s="49"/>
      <c r="O44" s="49"/>
    </row>
    <row r="45" spans="1:15">
      <c r="A45" s="33"/>
      <c r="B45" s="55">
        <v>40</v>
      </c>
      <c r="C45" s="59"/>
      <c r="D45" s="43"/>
      <c r="E45" s="48"/>
      <c r="F45" s="48"/>
      <c r="G45" s="48"/>
      <c r="H45" s="48"/>
      <c r="I45" s="48"/>
      <c r="J45" s="48"/>
      <c r="K45" s="135"/>
      <c r="L45" s="49" t="s">
        <v>122</v>
      </c>
      <c r="M45" s="49"/>
      <c r="N45" s="49"/>
      <c r="O45" s="49"/>
    </row>
    <row r="46" spans="1:15">
      <c r="A46" s="33"/>
      <c r="B46" s="55">
        <v>41</v>
      </c>
      <c r="C46" s="59"/>
      <c r="D46" s="43"/>
      <c r="E46" s="48"/>
      <c r="F46" s="48"/>
      <c r="G46" s="48"/>
      <c r="H46" s="48"/>
      <c r="I46" s="48"/>
      <c r="J46" s="48"/>
      <c r="K46" s="135"/>
      <c r="L46" s="49" t="s">
        <v>122</v>
      </c>
      <c r="M46" s="49"/>
      <c r="N46" s="49"/>
      <c r="O46" s="49"/>
    </row>
    <row r="47" spans="1:15">
      <c r="A47" s="33"/>
      <c r="B47" s="55">
        <v>42</v>
      </c>
      <c r="C47" s="59"/>
      <c r="D47" s="43"/>
      <c r="E47" s="48"/>
      <c r="F47" s="48"/>
      <c r="G47" s="48"/>
      <c r="H47" s="48"/>
      <c r="I47" s="48"/>
      <c r="J47" s="48"/>
      <c r="K47" s="135"/>
      <c r="L47" s="49" t="s">
        <v>122</v>
      </c>
      <c r="M47" s="49"/>
      <c r="N47" s="49"/>
      <c r="O47" s="49"/>
    </row>
    <row r="48" spans="1:15">
      <c r="A48" s="33"/>
      <c r="B48" s="55">
        <v>43</v>
      </c>
      <c r="C48" s="59"/>
      <c r="D48" s="43"/>
      <c r="E48" s="48"/>
      <c r="F48" s="48"/>
      <c r="G48" s="48"/>
      <c r="H48" s="48"/>
      <c r="I48" s="48"/>
      <c r="J48" s="48"/>
      <c r="K48" s="135"/>
      <c r="L48" s="49" t="s">
        <v>122</v>
      </c>
      <c r="M48" s="49"/>
      <c r="N48" s="49"/>
      <c r="O48" s="49"/>
    </row>
    <row r="49" spans="1:15">
      <c r="A49" s="33"/>
      <c r="B49" s="55">
        <v>44</v>
      </c>
      <c r="C49" s="59"/>
      <c r="D49" s="43"/>
      <c r="E49" s="48"/>
      <c r="F49" s="48"/>
      <c r="G49" s="48"/>
      <c r="H49" s="48"/>
      <c r="I49" s="48"/>
      <c r="J49" s="48"/>
      <c r="K49" s="135"/>
      <c r="L49" s="49" t="s">
        <v>122</v>
      </c>
      <c r="M49" s="49"/>
      <c r="N49" s="49"/>
      <c r="O49" s="49"/>
    </row>
    <row r="50" spans="1:15">
      <c r="A50" s="33"/>
      <c r="B50" s="55">
        <v>45</v>
      </c>
      <c r="C50" s="59"/>
      <c r="D50" s="43"/>
      <c r="E50" s="48"/>
      <c r="F50" s="48"/>
      <c r="G50" s="48"/>
      <c r="H50" s="48"/>
      <c r="I50" s="48"/>
      <c r="J50" s="48"/>
      <c r="K50" s="135"/>
      <c r="L50" s="49" t="s">
        <v>122</v>
      </c>
      <c r="M50" s="49"/>
      <c r="N50" s="49"/>
      <c r="O50" s="49"/>
    </row>
    <row r="51" spans="1:15">
      <c r="A51" s="33"/>
      <c r="B51" s="55">
        <v>46</v>
      </c>
      <c r="C51" s="59"/>
      <c r="D51" s="43"/>
      <c r="E51" s="48"/>
      <c r="F51" s="48"/>
      <c r="G51" s="48"/>
      <c r="H51" s="48"/>
      <c r="I51" s="48"/>
      <c r="J51" s="48"/>
      <c r="K51" s="135"/>
      <c r="L51" s="49" t="s">
        <v>122</v>
      </c>
      <c r="M51" s="49"/>
      <c r="N51" s="49"/>
      <c r="O51" s="49"/>
    </row>
    <row r="52" spans="1:15">
      <c r="A52" s="33"/>
      <c r="B52" s="55">
        <v>47</v>
      </c>
      <c r="C52" s="59"/>
      <c r="D52" s="43"/>
      <c r="E52" s="48"/>
      <c r="F52" s="48"/>
      <c r="G52" s="48"/>
      <c r="H52" s="48"/>
      <c r="I52" s="48"/>
      <c r="J52" s="48"/>
      <c r="K52" s="135"/>
      <c r="L52" s="49" t="s">
        <v>122</v>
      </c>
      <c r="M52" s="49"/>
      <c r="N52" s="49"/>
      <c r="O52" s="49"/>
    </row>
    <row r="53" spans="1:15">
      <c r="A53" s="33"/>
      <c r="B53" s="55">
        <v>48</v>
      </c>
      <c r="C53" s="59"/>
      <c r="D53" s="43"/>
      <c r="E53" s="48"/>
      <c r="F53" s="48"/>
      <c r="G53" s="48"/>
      <c r="H53" s="48"/>
      <c r="I53" s="48"/>
      <c r="J53" s="48"/>
      <c r="K53" s="135"/>
      <c r="L53" s="49" t="s">
        <v>122</v>
      </c>
      <c r="M53" s="49"/>
      <c r="N53" s="49"/>
      <c r="O53" s="49"/>
    </row>
    <row r="54" spans="1:15">
      <c r="A54" s="33"/>
      <c r="B54" s="55">
        <v>49</v>
      </c>
      <c r="C54" s="59"/>
      <c r="D54" s="43"/>
      <c r="E54" s="48"/>
      <c r="F54" s="48"/>
      <c r="G54" s="48"/>
      <c r="H54" s="48"/>
      <c r="I54" s="48"/>
      <c r="J54" s="48"/>
      <c r="K54" s="135"/>
      <c r="L54" s="49" t="s">
        <v>122</v>
      </c>
      <c r="M54" s="49"/>
      <c r="N54" s="49"/>
      <c r="O54" s="49"/>
    </row>
    <row r="55" spans="1:15">
      <c r="A55" s="33"/>
      <c r="B55" s="55">
        <v>50</v>
      </c>
      <c r="C55" s="59"/>
      <c r="D55" s="43"/>
      <c r="E55" s="48"/>
      <c r="F55" s="48"/>
      <c r="G55" s="48"/>
      <c r="H55" s="48"/>
      <c r="I55" s="48"/>
      <c r="J55" s="48"/>
      <c r="K55" s="135"/>
      <c r="L55" s="49" t="s">
        <v>122</v>
      </c>
      <c r="M55" s="49"/>
      <c r="N55" s="49"/>
      <c r="O55" s="49"/>
    </row>
    <row r="56" spans="1:15">
      <c r="A56" s="33"/>
      <c r="B56" s="55">
        <v>51</v>
      </c>
      <c r="C56" s="59"/>
      <c r="D56" s="43"/>
      <c r="E56" s="48"/>
      <c r="F56" s="48"/>
      <c r="G56" s="48"/>
      <c r="H56" s="48"/>
      <c r="I56" s="48"/>
      <c r="J56" s="48"/>
      <c r="K56" s="135"/>
      <c r="L56" s="49" t="s">
        <v>122</v>
      </c>
      <c r="M56" s="49"/>
      <c r="N56" s="49"/>
      <c r="O56" s="49"/>
    </row>
    <row r="57" spans="1:15">
      <c r="A57" s="33"/>
      <c r="B57" s="55">
        <v>52</v>
      </c>
      <c r="C57" s="59"/>
      <c r="D57" s="43"/>
      <c r="E57" s="48"/>
      <c r="F57" s="48"/>
      <c r="G57" s="48"/>
      <c r="H57" s="48"/>
      <c r="I57" s="48"/>
      <c r="J57" s="48"/>
      <c r="K57" s="135"/>
      <c r="L57" s="49" t="s">
        <v>122</v>
      </c>
      <c r="M57" s="49"/>
      <c r="N57" s="49"/>
      <c r="O57" s="49"/>
    </row>
    <row r="58" spans="1:15">
      <c r="A58" s="33"/>
      <c r="B58" s="55">
        <v>53</v>
      </c>
      <c r="C58" s="59"/>
      <c r="D58" s="43"/>
      <c r="E58" s="48"/>
      <c r="F58" s="48"/>
      <c r="G58" s="48"/>
      <c r="H58" s="48"/>
      <c r="I58" s="48"/>
      <c r="J58" s="48"/>
      <c r="K58" s="135"/>
      <c r="L58" s="49" t="s">
        <v>122</v>
      </c>
      <c r="M58" s="49"/>
      <c r="N58" s="49"/>
      <c r="O58" s="49"/>
    </row>
    <row r="59" spans="1:15">
      <c r="A59" s="33"/>
      <c r="B59" s="55">
        <v>54</v>
      </c>
      <c r="C59" s="59"/>
      <c r="D59" s="43"/>
      <c r="E59" s="48"/>
      <c r="F59" s="48"/>
      <c r="G59" s="48"/>
      <c r="H59" s="48"/>
      <c r="I59" s="48"/>
      <c r="J59" s="48"/>
      <c r="K59" s="135"/>
      <c r="L59" s="49" t="s">
        <v>122</v>
      </c>
      <c r="M59" s="49"/>
      <c r="N59" s="49"/>
      <c r="O59" s="49"/>
    </row>
    <row r="60" spans="1:15">
      <c r="A60" s="33"/>
      <c r="B60" s="55">
        <v>55</v>
      </c>
      <c r="C60" s="59"/>
      <c r="D60" s="43"/>
      <c r="E60" s="48"/>
      <c r="F60" s="48"/>
      <c r="G60" s="48"/>
      <c r="H60" s="48"/>
      <c r="I60" s="48"/>
      <c r="J60" s="48"/>
      <c r="K60" s="135"/>
      <c r="L60" s="49" t="s">
        <v>122</v>
      </c>
      <c r="M60" s="49"/>
      <c r="N60" s="49"/>
      <c r="O60" s="49"/>
    </row>
    <row r="61" spans="1:15">
      <c r="A61" s="33"/>
      <c r="B61" s="55">
        <v>56</v>
      </c>
      <c r="C61" s="59"/>
      <c r="D61" s="43"/>
      <c r="E61" s="48"/>
      <c r="F61" s="48"/>
      <c r="G61" s="48"/>
      <c r="H61" s="48"/>
      <c r="I61" s="48"/>
      <c r="J61" s="48"/>
      <c r="K61" s="135"/>
      <c r="L61" s="49" t="s">
        <v>122</v>
      </c>
      <c r="M61" s="49"/>
      <c r="N61" s="49"/>
      <c r="O61" s="49"/>
    </row>
    <row r="62" spans="1:15">
      <c r="A62" s="33"/>
      <c r="B62" s="55">
        <v>57</v>
      </c>
      <c r="C62" s="59"/>
      <c r="D62" s="43"/>
      <c r="E62" s="48"/>
      <c r="F62" s="48"/>
      <c r="G62" s="48"/>
      <c r="H62" s="48"/>
      <c r="I62" s="48"/>
      <c r="J62" s="48"/>
      <c r="K62" s="135"/>
      <c r="L62" s="49" t="s">
        <v>122</v>
      </c>
      <c r="M62" s="49"/>
      <c r="N62" s="49"/>
      <c r="O62" s="49"/>
    </row>
    <row r="63" spans="1:15">
      <c r="A63" s="33"/>
      <c r="B63" s="55">
        <v>58</v>
      </c>
      <c r="C63" s="59"/>
      <c r="D63" s="43"/>
      <c r="E63" s="48"/>
      <c r="F63" s="48"/>
      <c r="G63" s="48"/>
      <c r="H63" s="48"/>
      <c r="I63" s="48"/>
      <c r="J63" s="48"/>
      <c r="K63" s="135"/>
      <c r="L63" s="49" t="s">
        <v>122</v>
      </c>
      <c r="M63" s="49"/>
      <c r="N63" s="49"/>
      <c r="O63" s="49"/>
    </row>
    <row r="64" spans="1:15">
      <c r="A64" s="33"/>
      <c r="B64" s="55">
        <v>59</v>
      </c>
      <c r="C64" s="59"/>
      <c r="D64" s="43"/>
      <c r="E64" s="48"/>
      <c r="F64" s="48"/>
      <c r="G64" s="48"/>
      <c r="H64" s="48"/>
      <c r="I64" s="48"/>
      <c r="J64" s="48"/>
      <c r="K64" s="135"/>
      <c r="L64" s="49" t="s">
        <v>122</v>
      </c>
      <c r="M64" s="49"/>
      <c r="N64" s="49"/>
      <c r="O64" s="49"/>
    </row>
    <row r="65" spans="1:15">
      <c r="A65" s="33"/>
      <c r="B65" s="55">
        <v>60</v>
      </c>
      <c r="C65" s="59"/>
      <c r="D65" s="43"/>
      <c r="E65" s="48"/>
      <c r="F65" s="48"/>
      <c r="G65" s="48"/>
      <c r="H65" s="48"/>
      <c r="I65" s="48"/>
      <c r="J65" s="48"/>
      <c r="K65" s="135"/>
      <c r="L65" s="49" t="s">
        <v>122</v>
      </c>
      <c r="M65" s="49"/>
      <c r="N65" s="49"/>
      <c r="O65" s="49"/>
    </row>
    <row r="66" spans="1:15">
      <c r="A66" s="33"/>
      <c r="B66" s="55">
        <v>61</v>
      </c>
      <c r="C66" s="59"/>
      <c r="D66" s="43"/>
      <c r="E66" s="48"/>
      <c r="F66" s="48"/>
      <c r="G66" s="48"/>
      <c r="H66" s="48"/>
      <c r="I66" s="48"/>
      <c r="J66" s="48"/>
      <c r="K66" s="135"/>
      <c r="L66" s="49" t="s">
        <v>122</v>
      </c>
      <c r="M66" s="49"/>
      <c r="N66" s="49"/>
      <c r="O66" s="49"/>
    </row>
    <row r="67" spans="1:15">
      <c r="A67" s="33"/>
      <c r="B67" s="55">
        <v>62</v>
      </c>
      <c r="C67" s="59"/>
      <c r="D67" s="43"/>
      <c r="E67" s="48"/>
      <c r="F67" s="48"/>
      <c r="G67" s="48"/>
      <c r="H67" s="48"/>
      <c r="I67" s="48"/>
      <c r="J67" s="48"/>
      <c r="K67" s="135"/>
      <c r="L67" s="49" t="s">
        <v>122</v>
      </c>
      <c r="M67" s="49"/>
      <c r="N67" s="49"/>
      <c r="O67" s="49"/>
    </row>
    <row r="68" spans="1:15">
      <c r="A68" s="33"/>
      <c r="B68" s="55">
        <v>63</v>
      </c>
      <c r="C68" s="59"/>
      <c r="D68" s="43"/>
      <c r="E68" s="48"/>
      <c r="F68" s="48"/>
      <c r="G68" s="48"/>
      <c r="H68" s="48"/>
      <c r="I68" s="48"/>
      <c r="J68" s="48"/>
      <c r="K68" s="135"/>
      <c r="L68" s="49" t="s">
        <v>122</v>
      </c>
      <c r="M68" s="49"/>
      <c r="N68" s="49"/>
      <c r="O68" s="49"/>
    </row>
    <row r="69" spans="1:15">
      <c r="A69" s="33"/>
      <c r="B69" s="55">
        <v>64</v>
      </c>
      <c r="C69" s="59"/>
      <c r="D69" s="43"/>
      <c r="E69" s="48"/>
      <c r="F69" s="48"/>
      <c r="G69" s="48"/>
      <c r="H69" s="48"/>
      <c r="I69" s="48"/>
      <c r="J69" s="48"/>
      <c r="K69" s="135"/>
      <c r="L69" s="49" t="s">
        <v>122</v>
      </c>
      <c r="M69" s="49"/>
      <c r="N69" s="49"/>
      <c r="O69" s="49"/>
    </row>
    <row r="70" spans="1:15">
      <c r="A70" s="33"/>
      <c r="B70" s="55">
        <v>65</v>
      </c>
      <c r="C70" s="59"/>
      <c r="D70" s="43"/>
      <c r="E70" s="48"/>
      <c r="F70" s="48"/>
      <c r="G70" s="48"/>
      <c r="H70" s="48"/>
      <c r="I70" s="48"/>
      <c r="J70" s="48"/>
      <c r="K70" s="135"/>
      <c r="L70" s="49" t="s">
        <v>122</v>
      </c>
      <c r="M70" s="49"/>
      <c r="N70" s="49"/>
      <c r="O70" s="49"/>
    </row>
    <row r="71" spans="1:15">
      <c r="A71" s="33"/>
      <c r="B71" s="55">
        <v>66</v>
      </c>
      <c r="C71" s="59"/>
      <c r="D71" s="43"/>
      <c r="E71" s="48"/>
      <c r="F71" s="48"/>
      <c r="G71" s="48"/>
      <c r="H71" s="48"/>
      <c r="I71" s="48"/>
      <c r="J71" s="48"/>
      <c r="K71" s="135"/>
      <c r="L71" s="49" t="s">
        <v>122</v>
      </c>
      <c r="M71" s="49"/>
      <c r="N71" s="49"/>
      <c r="O71" s="49"/>
    </row>
    <row r="72" spans="1:15">
      <c r="A72" s="33"/>
      <c r="B72" s="55">
        <v>67</v>
      </c>
      <c r="C72" s="59"/>
      <c r="D72" s="47"/>
      <c r="E72" s="48"/>
      <c r="F72" s="48"/>
      <c r="G72" s="48"/>
      <c r="H72" s="48"/>
      <c r="I72" s="48"/>
      <c r="J72" s="48"/>
      <c r="K72" s="135"/>
      <c r="L72" s="49" t="s">
        <v>122</v>
      </c>
      <c r="M72" s="49"/>
      <c r="N72" s="49"/>
      <c r="O72" s="49"/>
    </row>
    <row r="73" spans="1:15">
      <c r="A73" s="33"/>
      <c r="B73" s="55">
        <v>68</v>
      </c>
      <c r="C73" s="59"/>
      <c r="D73" s="47"/>
      <c r="E73" s="48"/>
      <c r="F73" s="48"/>
      <c r="G73" s="48"/>
      <c r="H73" s="48"/>
      <c r="I73" s="48"/>
      <c r="J73" s="48"/>
      <c r="K73" s="135"/>
      <c r="L73" s="49" t="s">
        <v>122</v>
      </c>
      <c r="M73" s="49"/>
      <c r="N73" s="49"/>
      <c r="O73" s="49"/>
    </row>
    <row r="74" spans="1:15">
      <c r="A74" s="33"/>
      <c r="B74" s="55">
        <v>69</v>
      </c>
      <c r="C74" s="59"/>
      <c r="D74" s="47"/>
      <c r="E74" s="48"/>
      <c r="F74" s="48"/>
      <c r="G74" s="48"/>
      <c r="H74" s="48"/>
      <c r="I74" s="48"/>
      <c r="J74" s="48"/>
      <c r="K74" s="135"/>
      <c r="L74" s="49" t="s">
        <v>122</v>
      </c>
      <c r="M74" s="49"/>
      <c r="N74" s="49"/>
      <c r="O74" s="49"/>
    </row>
    <row r="75" spans="1:15">
      <c r="A75" s="33"/>
      <c r="B75" s="55">
        <v>70</v>
      </c>
      <c r="C75" s="59"/>
      <c r="D75" s="47"/>
      <c r="E75" s="48"/>
      <c r="F75" s="48"/>
      <c r="G75" s="48"/>
      <c r="H75" s="48"/>
      <c r="I75" s="48"/>
      <c r="J75" s="48"/>
      <c r="K75" s="135"/>
      <c r="L75" s="49" t="s">
        <v>122</v>
      </c>
      <c r="M75" s="49"/>
      <c r="N75" s="49"/>
      <c r="O75" s="49"/>
    </row>
    <row r="76" spans="1:15">
      <c r="A76" s="33"/>
      <c r="B76" s="55">
        <v>71</v>
      </c>
      <c r="C76" s="59"/>
      <c r="D76" s="47"/>
      <c r="E76" s="48"/>
      <c r="F76" s="48"/>
      <c r="G76" s="48"/>
      <c r="H76" s="48"/>
      <c r="I76" s="48"/>
      <c r="J76" s="48"/>
      <c r="K76" s="135"/>
      <c r="L76" s="49" t="s">
        <v>122</v>
      </c>
      <c r="M76" s="49"/>
      <c r="N76" s="49"/>
      <c r="O76" s="49"/>
    </row>
    <row r="77" spans="1:15">
      <c r="A77" s="33"/>
      <c r="B77" s="55">
        <v>72</v>
      </c>
      <c r="C77" s="59"/>
      <c r="D77" s="47"/>
      <c r="E77" s="48"/>
      <c r="F77" s="48"/>
      <c r="G77" s="48"/>
      <c r="H77" s="48"/>
      <c r="I77" s="48"/>
      <c r="J77" s="48"/>
      <c r="K77" s="135"/>
      <c r="L77" s="49" t="s">
        <v>122</v>
      </c>
      <c r="M77" s="49"/>
      <c r="N77" s="49"/>
      <c r="O77" s="49"/>
    </row>
    <row r="78" spans="1:15">
      <c r="A78" s="33"/>
      <c r="B78" s="55">
        <v>73</v>
      </c>
      <c r="C78" s="59"/>
      <c r="D78" s="47"/>
      <c r="E78" s="48"/>
      <c r="F78" s="48"/>
      <c r="G78" s="48"/>
      <c r="H78" s="48"/>
      <c r="I78" s="48"/>
      <c r="J78" s="48"/>
      <c r="K78" s="135"/>
      <c r="L78" s="49" t="s">
        <v>122</v>
      </c>
      <c r="M78" s="49"/>
      <c r="N78" s="49"/>
      <c r="O78" s="49"/>
    </row>
    <row r="79" spans="1:15">
      <c r="A79" s="33"/>
      <c r="B79" s="55">
        <v>74</v>
      </c>
      <c r="C79" s="59"/>
      <c r="D79" s="47"/>
      <c r="E79" s="48"/>
      <c r="F79" s="48"/>
      <c r="G79" s="48"/>
      <c r="H79" s="48"/>
      <c r="I79" s="48"/>
      <c r="J79" s="48"/>
      <c r="K79" s="135"/>
      <c r="L79" s="49" t="s">
        <v>122</v>
      </c>
      <c r="M79" s="49"/>
      <c r="N79" s="49"/>
      <c r="O79" s="49"/>
    </row>
    <row r="80" spans="1:15">
      <c r="A80" s="33"/>
      <c r="B80" s="55">
        <v>75</v>
      </c>
      <c r="C80" s="59"/>
      <c r="D80" s="47"/>
      <c r="E80" s="48"/>
      <c r="F80" s="48"/>
      <c r="G80" s="48"/>
      <c r="H80" s="48"/>
      <c r="I80" s="48"/>
      <c r="J80" s="48"/>
      <c r="K80" s="135"/>
      <c r="L80" s="49" t="s">
        <v>122</v>
      </c>
      <c r="M80" s="49"/>
      <c r="N80" s="49"/>
      <c r="O80" s="49"/>
    </row>
    <row r="81" spans="1:15">
      <c r="A81" s="33"/>
      <c r="B81" s="55">
        <v>76</v>
      </c>
      <c r="C81" s="59"/>
      <c r="D81" s="47"/>
      <c r="E81" s="48"/>
      <c r="F81" s="48"/>
      <c r="G81" s="48"/>
      <c r="H81" s="48"/>
      <c r="I81" s="48"/>
      <c r="J81" s="48"/>
      <c r="K81" s="135"/>
      <c r="L81" s="49" t="s">
        <v>122</v>
      </c>
      <c r="M81" s="49"/>
      <c r="N81" s="49"/>
      <c r="O81" s="49"/>
    </row>
    <row r="82" spans="1:15">
      <c r="A82" s="33"/>
      <c r="B82" s="55">
        <v>77</v>
      </c>
      <c r="C82" s="59"/>
      <c r="D82" s="47"/>
      <c r="E82" s="48"/>
      <c r="F82" s="48"/>
      <c r="G82" s="48"/>
      <c r="H82" s="48"/>
      <c r="I82" s="48"/>
      <c r="J82" s="48"/>
      <c r="K82" s="135"/>
      <c r="L82" s="49" t="s">
        <v>122</v>
      </c>
      <c r="M82" s="49"/>
      <c r="N82" s="49"/>
      <c r="O82" s="49"/>
    </row>
    <row r="83" spans="1:15">
      <c r="A83" s="33"/>
      <c r="B83" s="55">
        <v>78</v>
      </c>
      <c r="C83" s="59"/>
      <c r="D83" s="47"/>
      <c r="E83" s="48"/>
      <c r="F83" s="48"/>
      <c r="G83" s="48"/>
      <c r="H83" s="48"/>
      <c r="I83" s="48"/>
      <c r="J83" s="48"/>
      <c r="K83" s="135"/>
      <c r="L83" s="49" t="s">
        <v>122</v>
      </c>
      <c r="M83" s="49"/>
      <c r="N83" s="49"/>
      <c r="O83" s="49"/>
    </row>
    <row r="84" spans="1:15">
      <c r="A84" s="33"/>
      <c r="B84" s="55">
        <v>79</v>
      </c>
      <c r="C84" s="59"/>
      <c r="D84" s="47"/>
      <c r="E84" s="48"/>
      <c r="F84" s="48"/>
      <c r="G84" s="48"/>
      <c r="H84" s="48"/>
      <c r="I84" s="48"/>
      <c r="J84" s="48"/>
      <c r="K84" s="135"/>
      <c r="L84" s="49" t="s">
        <v>122</v>
      </c>
      <c r="M84" s="49"/>
      <c r="N84" s="49"/>
      <c r="O84" s="49"/>
    </row>
    <row r="85" spans="1:15">
      <c r="A85" s="33"/>
      <c r="B85" s="55">
        <v>80</v>
      </c>
      <c r="C85" s="59"/>
      <c r="D85" s="47"/>
      <c r="E85" s="48"/>
      <c r="F85" s="48"/>
      <c r="G85" s="48"/>
      <c r="H85" s="48"/>
      <c r="I85" s="48"/>
      <c r="J85" s="48"/>
      <c r="K85" s="135"/>
      <c r="L85" s="49" t="s">
        <v>122</v>
      </c>
      <c r="M85" s="49"/>
      <c r="N85" s="49"/>
      <c r="O85" s="49"/>
    </row>
    <row r="86" spans="1:15">
      <c r="A86" s="33"/>
      <c r="B86" s="55">
        <v>81</v>
      </c>
      <c r="C86" s="59"/>
      <c r="D86" s="47"/>
      <c r="E86" s="48"/>
      <c r="F86" s="48"/>
      <c r="G86" s="48"/>
      <c r="H86" s="48"/>
      <c r="I86" s="48"/>
      <c r="J86" s="48"/>
      <c r="K86" s="135"/>
      <c r="L86" s="49" t="s">
        <v>122</v>
      </c>
      <c r="M86" s="49"/>
      <c r="N86" s="49"/>
      <c r="O86" s="49"/>
    </row>
    <row r="87" spans="1:15">
      <c r="A87" s="33"/>
      <c r="B87" s="55">
        <v>82</v>
      </c>
      <c r="C87" s="59"/>
      <c r="D87" s="47"/>
      <c r="E87" s="48"/>
      <c r="F87" s="48"/>
      <c r="G87" s="48"/>
      <c r="H87" s="48"/>
      <c r="I87" s="48"/>
      <c r="J87" s="48"/>
      <c r="K87" s="135"/>
      <c r="L87" s="49" t="s">
        <v>122</v>
      </c>
      <c r="M87" s="49"/>
      <c r="N87" s="49"/>
      <c r="O87" s="49"/>
    </row>
    <row r="88" spans="1:15">
      <c r="A88" s="33"/>
      <c r="B88" s="55">
        <v>83</v>
      </c>
      <c r="C88" s="59"/>
      <c r="D88" s="47"/>
      <c r="E88" s="48"/>
      <c r="F88" s="48"/>
      <c r="G88" s="48"/>
      <c r="H88" s="48"/>
      <c r="I88" s="48"/>
      <c r="J88" s="48"/>
      <c r="K88" s="135"/>
      <c r="L88" s="49" t="s">
        <v>122</v>
      </c>
      <c r="M88" s="49"/>
      <c r="N88" s="49"/>
      <c r="O88" s="49"/>
    </row>
    <row r="89" spans="1:15">
      <c r="A89" s="33"/>
      <c r="B89" s="55">
        <v>84</v>
      </c>
      <c r="C89" s="59"/>
      <c r="D89" s="47"/>
      <c r="E89" s="48"/>
      <c r="F89" s="48"/>
      <c r="G89" s="48"/>
      <c r="H89" s="48"/>
      <c r="I89" s="48"/>
      <c r="J89" s="48"/>
      <c r="K89" s="135"/>
      <c r="L89" s="49" t="s">
        <v>122</v>
      </c>
      <c r="M89" s="49"/>
      <c r="N89" s="49"/>
      <c r="O89" s="49"/>
    </row>
    <row r="90" spans="1:15">
      <c r="A90" s="33"/>
      <c r="B90" s="55">
        <v>85</v>
      </c>
      <c r="C90" s="59"/>
      <c r="D90" s="47"/>
      <c r="E90" s="48"/>
      <c r="F90" s="48"/>
      <c r="G90" s="48"/>
      <c r="H90" s="48"/>
      <c r="I90" s="48"/>
      <c r="J90" s="48"/>
      <c r="K90" s="135"/>
      <c r="L90" s="49" t="s">
        <v>122</v>
      </c>
      <c r="M90" s="49"/>
      <c r="N90" s="49"/>
      <c r="O90" s="49"/>
    </row>
    <row r="91" spans="1:15">
      <c r="A91" s="33"/>
      <c r="B91" s="55">
        <v>86</v>
      </c>
      <c r="C91" s="59"/>
      <c r="D91" s="47"/>
      <c r="E91" s="48"/>
      <c r="F91" s="48"/>
      <c r="G91" s="48"/>
      <c r="H91" s="48"/>
      <c r="I91" s="48"/>
      <c r="J91" s="48"/>
      <c r="K91" s="135"/>
      <c r="L91" s="49" t="s">
        <v>122</v>
      </c>
      <c r="M91" s="49"/>
      <c r="N91" s="49"/>
      <c r="O91" s="49"/>
    </row>
    <row r="92" spans="1:15">
      <c r="A92" s="33"/>
      <c r="B92" s="55">
        <v>87</v>
      </c>
      <c r="C92" s="59"/>
      <c r="D92" s="47"/>
      <c r="E92" s="48"/>
      <c r="F92" s="48"/>
      <c r="G92" s="48"/>
      <c r="H92" s="48"/>
      <c r="I92" s="48"/>
      <c r="J92" s="48"/>
      <c r="K92" s="135"/>
      <c r="L92" s="49" t="s">
        <v>122</v>
      </c>
      <c r="M92" s="49"/>
      <c r="N92" s="49"/>
      <c r="O92" s="49"/>
    </row>
    <row r="93" spans="1:15">
      <c r="A93" s="33"/>
      <c r="B93" s="55">
        <v>88</v>
      </c>
      <c r="C93" s="59"/>
      <c r="D93" s="47"/>
      <c r="E93" s="48"/>
      <c r="F93" s="48"/>
      <c r="G93" s="48"/>
      <c r="H93" s="48"/>
      <c r="I93" s="48"/>
      <c r="J93" s="48"/>
      <c r="K93" s="135"/>
      <c r="L93" s="49" t="s">
        <v>122</v>
      </c>
      <c r="M93" s="49"/>
      <c r="N93" s="49"/>
      <c r="O93" s="49"/>
    </row>
    <row r="94" spans="1:15">
      <c r="A94" s="33"/>
      <c r="B94" s="55">
        <v>89</v>
      </c>
      <c r="C94" s="59"/>
      <c r="D94" s="47"/>
      <c r="E94" s="48"/>
      <c r="F94" s="48"/>
      <c r="G94" s="48"/>
      <c r="H94" s="48"/>
      <c r="I94" s="48"/>
      <c r="J94" s="48"/>
      <c r="K94" s="135"/>
      <c r="L94" s="49" t="s">
        <v>122</v>
      </c>
      <c r="M94" s="49"/>
      <c r="N94" s="49"/>
      <c r="O94" s="49"/>
    </row>
    <row r="95" spans="1:15">
      <c r="A95" s="33"/>
      <c r="B95" s="55">
        <v>90</v>
      </c>
      <c r="C95" s="59"/>
      <c r="D95" s="47"/>
      <c r="E95" s="48"/>
      <c r="F95" s="48"/>
      <c r="G95" s="48"/>
      <c r="H95" s="48"/>
      <c r="I95" s="48"/>
      <c r="J95" s="48"/>
      <c r="K95" s="135"/>
      <c r="L95" s="49" t="s">
        <v>122</v>
      </c>
      <c r="M95" s="49"/>
      <c r="N95" s="49"/>
      <c r="O95" s="49"/>
    </row>
    <row r="96" spans="1:15">
      <c r="A96" s="33"/>
      <c r="B96" s="55">
        <v>91</v>
      </c>
      <c r="C96" s="59"/>
      <c r="D96" s="47"/>
      <c r="E96" s="48"/>
      <c r="F96" s="48"/>
      <c r="G96" s="48"/>
      <c r="H96" s="48"/>
      <c r="I96" s="48"/>
      <c r="J96" s="48"/>
      <c r="K96" s="135"/>
      <c r="L96" s="49" t="s">
        <v>122</v>
      </c>
      <c r="M96" s="49"/>
      <c r="N96" s="49"/>
      <c r="O96" s="49"/>
    </row>
    <row r="97" spans="1:15">
      <c r="A97" s="33"/>
      <c r="B97" s="55">
        <v>92</v>
      </c>
      <c r="C97" s="59"/>
      <c r="D97" s="47"/>
      <c r="E97" s="48"/>
      <c r="F97" s="48"/>
      <c r="G97" s="48"/>
      <c r="H97" s="48"/>
      <c r="I97" s="48"/>
      <c r="J97" s="48"/>
      <c r="K97" s="135"/>
      <c r="L97" s="49" t="s">
        <v>122</v>
      </c>
      <c r="M97" s="49"/>
      <c r="N97" s="49"/>
      <c r="O97" s="49"/>
    </row>
    <row r="98" spans="1:15">
      <c r="A98" s="33"/>
      <c r="B98" s="55">
        <v>93</v>
      </c>
      <c r="C98" s="59"/>
      <c r="D98" s="47"/>
      <c r="E98" s="48"/>
      <c r="F98" s="48"/>
      <c r="G98" s="48"/>
      <c r="H98" s="48"/>
      <c r="I98" s="48"/>
      <c r="J98" s="48"/>
      <c r="K98" s="135"/>
      <c r="L98" s="49" t="s">
        <v>122</v>
      </c>
      <c r="M98" s="49"/>
      <c r="N98" s="49"/>
      <c r="O98" s="49"/>
    </row>
    <row r="99" spans="1:15">
      <c r="A99" s="33"/>
      <c r="B99" s="55">
        <v>94</v>
      </c>
      <c r="C99" s="59"/>
      <c r="D99" s="47"/>
      <c r="E99" s="48"/>
      <c r="F99" s="48"/>
      <c r="G99" s="48"/>
      <c r="H99" s="48"/>
      <c r="I99" s="48"/>
      <c r="J99" s="48"/>
      <c r="K99" s="135"/>
      <c r="L99" s="49" t="s">
        <v>122</v>
      </c>
      <c r="M99" s="49"/>
      <c r="N99" s="49"/>
      <c r="O99" s="49"/>
    </row>
    <row r="100" spans="1:15">
      <c r="A100" s="33"/>
      <c r="B100" s="55">
        <v>95</v>
      </c>
      <c r="C100" s="59"/>
      <c r="D100" s="47"/>
      <c r="E100" s="48"/>
      <c r="F100" s="48"/>
      <c r="G100" s="48"/>
      <c r="H100" s="48"/>
      <c r="I100" s="48"/>
      <c r="J100" s="48"/>
      <c r="K100" s="135"/>
      <c r="L100" s="49" t="s">
        <v>122</v>
      </c>
      <c r="M100" s="49"/>
      <c r="N100" s="49"/>
      <c r="O100" s="49"/>
    </row>
    <row r="101" spans="1:15">
      <c r="A101" s="33"/>
      <c r="B101" s="55">
        <v>96</v>
      </c>
      <c r="C101" s="59"/>
      <c r="D101" s="47"/>
      <c r="E101" s="48"/>
      <c r="F101" s="48"/>
      <c r="G101" s="48"/>
      <c r="H101" s="48"/>
      <c r="I101" s="48"/>
      <c r="J101" s="48"/>
      <c r="K101" s="135"/>
      <c r="L101" s="49" t="s">
        <v>122</v>
      </c>
      <c r="M101" s="49"/>
      <c r="N101" s="49"/>
      <c r="O101" s="49"/>
    </row>
    <row r="102" spans="1:15">
      <c r="A102" s="33"/>
      <c r="B102" s="55">
        <v>97</v>
      </c>
      <c r="C102" s="59"/>
      <c r="D102" s="47"/>
      <c r="E102" s="48"/>
      <c r="F102" s="48"/>
      <c r="G102" s="48"/>
      <c r="H102" s="48"/>
      <c r="I102" s="48"/>
      <c r="J102" s="48"/>
      <c r="K102" s="135"/>
      <c r="L102" s="49" t="s">
        <v>122</v>
      </c>
      <c r="M102" s="49"/>
      <c r="N102" s="49"/>
      <c r="O102" s="49"/>
    </row>
    <row r="103" spans="1:15">
      <c r="A103" s="33"/>
      <c r="B103" s="55">
        <v>98</v>
      </c>
      <c r="C103" s="59"/>
      <c r="D103" s="47"/>
      <c r="E103" s="48"/>
      <c r="F103" s="48"/>
      <c r="G103" s="48"/>
      <c r="H103" s="48"/>
      <c r="I103" s="48"/>
      <c r="J103" s="48"/>
      <c r="K103" s="135"/>
      <c r="L103" s="49" t="s">
        <v>122</v>
      </c>
      <c r="M103" s="49"/>
      <c r="N103" s="49"/>
      <c r="O103" s="49"/>
    </row>
    <row r="104" spans="1:15">
      <c r="A104" s="33"/>
      <c r="B104" s="55">
        <v>99</v>
      </c>
      <c r="C104" s="59"/>
      <c r="D104" s="47"/>
      <c r="E104" s="48"/>
      <c r="F104" s="48"/>
      <c r="G104" s="48"/>
      <c r="H104" s="48"/>
      <c r="I104" s="48"/>
      <c r="J104" s="48"/>
      <c r="K104" s="135"/>
      <c r="L104" s="49" t="s">
        <v>122</v>
      </c>
      <c r="M104" s="49"/>
      <c r="N104" s="49"/>
      <c r="O104" s="49"/>
    </row>
    <row r="105" spans="1:15">
      <c r="A105" s="33"/>
      <c r="B105" s="55">
        <v>100</v>
      </c>
      <c r="C105" s="59"/>
      <c r="D105" s="47"/>
      <c r="E105" s="48"/>
      <c r="F105" s="48"/>
      <c r="G105" s="48"/>
      <c r="H105" s="48"/>
      <c r="I105" s="48"/>
      <c r="J105" s="48"/>
      <c r="K105" s="135"/>
      <c r="L105" s="49" t="s">
        <v>122</v>
      </c>
      <c r="M105" s="49"/>
      <c r="N105" s="49"/>
      <c r="O105" s="49"/>
    </row>
    <row r="106" spans="1:15">
      <c r="A106" s="33"/>
      <c r="B106" s="55">
        <v>101</v>
      </c>
      <c r="C106" s="59"/>
      <c r="D106" s="47"/>
      <c r="E106" s="48"/>
      <c r="F106" s="48"/>
      <c r="G106" s="48"/>
      <c r="H106" s="48"/>
      <c r="I106" s="48"/>
      <c r="J106" s="48"/>
      <c r="K106" s="135"/>
      <c r="L106" s="49" t="s">
        <v>122</v>
      </c>
      <c r="M106" s="49"/>
      <c r="N106" s="49"/>
      <c r="O106" s="49"/>
    </row>
    <row r="107" spans="1:15">
      <c r="A107" s="33"/>
      <c r="B107" s="55">
        <v>102</v>
      </c>
      <c r="C107" s="59"/>
      <c r="D107" s="47"/>
      <c r="E107" s="48"/>
      <c r="F107" s="48"/>
      <c r="G107" s="48"/>
      <c r="H107" s="48"/>
      <c r="I107" s="48"/>
      <c r="J107" s="48"/>
      <c r="K107" s="135"/>
      <c r="L107" s="49" t="s">
        <v>122</v>
      </c>
      <c r="M107" s="49"/>
      <c r="N107" s="49"/>
      <c r="O107" s="49"/>
    </row>
    <row r="108" spans="1:15">
      <c r="A108" s="33"/>
      <c r="B108" s="55">
        <v>103</v>
      </c>
      <c r="C108" s="59"/>
      <c r="D108" s="47"/>
      <c r="E108" s="48"/>
      <c r="F108" s="48"/>
      <c r="G108" s="48"/>
      <c r="H108" s="48"/>
      <c r="I108" s="48"/>
      <c r="J108" s="48"/>
      <c r="K108" s="135"/>
      <c r="L108" s="49" t="s">
        <v>122</v>
      </c>
      <c r="M108" s="49"/>
      <c r="N108" s="49"/>
      <c r="O108" s="49"/>
    </row>
    <row r="109" spans="1:15">
      <c r="A109" s="33"/>
      <c r="B109" s="55">
        <v>104</v>
      </c>
      <c r="C109" s="59"/>
      <c r="D109" s="47"/>
      <c r="E109" s="48"/>
      <c r="F109" s="48"/>
      <c r="G109" s="48"/>
      <c r="H109" s="48"/>
      <c r="I109" s="48"/>
      <c r="J109" s="48"/>
      <c r="K109" s="135"/>
      <c r="L109" s="49" t="s">
        <v>122</v>
      </c>
      <c r="M109" s="49"/>
      <c r="N109" s="49"/>
      <c r="O109" s="49"/>
    </row>
    <row r="110" spans="1:15">
      <c r="A110" s="33"/>
      <c r="B110" s="55">
        <v>105</v>
      </c>
      <c r="C110" s="59"/>
      <c r="D110" s="47"/>
      <c r="E110" s="48"/>
      <c r="F110" s="48"/>
      <c r="G110" s="48"/>
      <c r="H110" s="48"/>
      <c r="I110" s="48"/>
      <c r="J110" s="48"/>
      <c r="K110" s="135"/>
      <c r="L110" s="49" t="s">
        <v>122</v>
      </c>
      <c r="M110" s="49"/>
      <c r="N110" s="49"/>
      <c r="O110" s="49"/>
    </row>
    <row r="111" spans="1:15">
      <c r="A111" s="33"/>
      <c r="B111" s="55">
        <v>106</v>
      </c>
      <c r="C111" s="59"/>
      <c r="D111" s="47"/>
      <c r="E111" s="48"/>
      <c r="F111" s="48"/>
      <c r="G111" s="48"/>
      <c r="H111" s="48"/>
      <c r="I111" s="48"/>
      <c r="J111" s="48"/>
      <c r="K111" s="135"/>
      <c r="L111" s="49" t="s">
        <v>122</v>
      </c>
      <c r="M111" s="49"/>
      <c r="N111" s="49"/>
      <c r="O111" s="49"/>
    </row>
    <row r="112" spans="1:15">
      <c r="A112" s="33"/>
      <c r="B112" s="55">
        <v>107</v>
      </c>
      <c r="C112" s="59"/>
      <c r="D112" s="47"/>
      <c r="E112" s="48"/>
      <c r="F112" s="48"/>
      <c r="G112" s="48"/>
      <c r="H112" s="48"/>
      <c r="I112" s="48"/>
      <c r="J112" s="48"/>
      <c r="K112" s="135"/>
      <c r="L112" s="49" t="s">
        <v>122</v>
      </c>
      <c r="M112" s="49"/>
      <c r="N112" s="49"/>
      <c r="O112" s="49"/>
    </row>
    <row r="113" spans="1:15">
      <c r="A113" s="33"/>
      <c r="B113" s="55">
        <v>108</v>
      </c>
      <c r="C113" s="59"/>
      <c r="D113" s="47"/>
      <c r="E113" s="48"/>
      <c r="F113" s="48"/>
      <c r="G113" s="48"/>
      <c r="H113" s="48"/>
      <c r="I113" s="48"/>
      <c r="J113" s="48"/>
      <c r="K113" s="135"/>
      <c r="L113" s="49" t="s">
        <v>122</v>
      </c>
      <c r="M113" s="49"/>
      <c r="N113" s="49"/>
      <c r="O113" s="49"/>
    </row>
    <row r="114" spans="1:15">
      <c r="A114" s="33"/>
      <c r="B114" s="55">
        <v>109</v>
      </c>
      <c r="C114" s="59"/>
      <c r="D114" s="47"/>
      <c r="E114" s="48"/>
      <c r="F114" s="48"/>
      <c r="G114" s="48"/>
      <c r="H114" s="48"/>
      <c r="I114" s="48"/>
      <c r="J114" s="48"/>
      <c r="K114" s="135"/>
      <c r="L114" s="49" t="s">
        <v>122</v>
      </c>
      <c r="M114" s="49"/>
      <c r="N114" s="49"/>
      <c r="O114" s="49"/>
    </row>
    <row r="115" spans="1:15">
      <c r="A115" s="33"/>
      <c r="B115" s="55">
        <v>110</v>
      </c>
      <c r="C115" s="59"/>
      <c r="D115" s="47"/>
      <c r="E115" s="48"/>
      <c r="F115" s="48"/>
      <c r="G115" s="48"/>
      <c r="H115" s="48"/>
      <c r="I115" s="48"/>
      <c r="J115" s="48"/>
      <c r="K115" s="135"/>
      <c r="L115" s="49" t="s">
        <v>122</v>
      </c>
      <c r="M115" s="49"/>
      <c r="N115" s="49"/>
      <c r="O115" s="49"/>
    </row>
    <row r="116" spans="1:15">
      <c r="A116" s="33"/>
      <c r="B116" s="55">
        <v>111</v>
      </c>
      <c r="C116" s="59"/>
      <c r="D116" s="47"/>
      <c r="E116" s="48"/>
      <c r="F116" s="48"/>
      <c r="G116" s="48"/>
      <c r="H116" s="48"/>
      <c r="I116" s="48"/>
      <c r="J116" s="48"/>
      <c r="K116" s="135"/>
      <c r="L116" s="49" t="s">
        <v>122</v>
      </c>
      <c r="M116" s="49"/>
      <c r="N116" s="49"/>
      <c r="O116" s="49"/>
    </row>
    <row r="117" spans="1:15">
      <c r="A117" s="33"/>
      <c r="B117" s="55">
        <v>112</v>
      </c>
      <c r="C117" s="59"/>
      <c r="D117" s="47"/>
      <c r="E117" s="48"/>
      <c r="F117" s="48"/>
      <c r="G117" s="48"/>
      <c r="H117" s="48"/>
      <c r="I117" s="48"/>
      <c r="J117" s="48"/>
      <c r="K117" s="135"/>
      <c r="L117" s="49" t="s">
        <v>122</v>
      </c>
      <c r="M117" s="49"/>
      <c r="N117" s="49"/>
      <c r="O117" s="49"/>
    </row>
    <row r="118" spans="1:15">
      <c r="A118" s="33"/>
      <c r="B118" s="55">
        <v>113</v>
      </c>
      <c r="C118" s="47"/>
      <c r="D118" s="47"/>
      <c r="E118" s="48"/>
      <c r="F118" s="48"/>
      <c r="G118" s="48"/>
      <c r="H118" s="48"/>
      <c r="I118" s="48"/>
      <c r="J118" s="48"/>
      <c r="K118" s="135"/>
      <c r="L118" s="49" t="s">
        <v>122</v>
      </c>
      <c r="M118" s="49"/>
      <c r="N118" s="49"/>
      <c r="O118" s="49"/>
    </row>
    <row r="119" spans="1:15">
      <c r="A119" s="33"/>
      <c r="B119" s="55">
        <v>114</v>
      </c>
      <c r="C119" s="59"/>
      <c r="D119" s="47"/>
      <c r="E119" s="48"/>
      <c r="F119" s="48"/>
      <c r="G119" s="48"/>
      <c r="H119" s="48"/>
      <c r="I119" s="48"/>
      <c r="J119" s="48"/>
      <c r="K119" s="135"/>
      <c r="L119" s="49" t="s">
        <v>122</v>
      </c>
      <c r="M119" s="49"/>
      <c r="N119" s="49"/>
      <c r="O119" s="49"/>
    </row>
    <row r="120" spans="1:15">
      <c r="A120" s="33"/>
      <c r="B120" s="55">
        <v>115</v>
      </c>
      <c r="C120" s="59"/>
      <c r="D120" s="47"/>
      <c r="E120" s="48"/>
      <c r="F120" s="48"/>
      <c r="G120" s="48"/>
      <c r="H120" s="48"/>
      <c r="I120" s="48"/>
      <c r="J120" s="48"/>
      <c r="K120" s="135"/>
      <c r="L120" s="49" t="s">
        <v>122</v>
      </c>
      <c r="M120" s="49"/>
      <c r="N120" s="49"/>
      <c r="O120" s="49"/>
    </row>
    <row r="121" spans="1:15">
      <c r="A121" s="33"/>
      <c r="B121" s="55">
        <v>116</v>
      </c>
      <c r="C121" s="59"/>
      <c r="D121" s="47"/>
      <c r="E121" s="48"/>
      <c r="F121" s="48"/>
      <c r="G121" s="48"/>
      <c r="H121" s="48"/>
      <c r="I121" s="48"/>
      <c r="J121" s="48"/>
      <c r="K121" s="135"/>
      <c r="L121" s="49" t="s">
        <v>122</v>
      </c>
      <c r="M121" s="49"/>
      <c r="N121" s="49"/>
      <c r="O121" s="49"/>
    </row>
    <row r="122" spans="1:15">
      <c r="A122" s="33"/>
      <c r="B122" s="55">
        <v>117</v>
      </c>
      <c r="C122" s="59"/>
      <c r="D122" s="47"/>
      <c r="E122" s="48"/>
      <c r="F122" s="48"/>
      <c r="G122" s="48"/>
      <c r="H122" s="48"/>
      <c r="I122" s="48"/>
      <c r="J122" s="48"/>
      <c r="K122" s="135"/>
      <c r="L122" s="49" t="s">
        <v>122</v>
      </c>
      <c r="M122" s="49"/>
      <c r="N122" s="49"/>
      <c r="O122" s="49"/>
    </row>
    <row r="123" spans="1:15">
      <c r="A123" s="33"/>
      <c r="B123" s="55">
        <v>118</v>
      </c>
      <c r="C123" s="59"/>
      <c r="D123" s="47"/>
      <c r="E123" s="48"/>
      <c r="F123" s="48"/>
      <c r="G123" s="48"/>
      <c r="H123" s="48"/>
      <c r="I123" s="48"/>
      <c r="J123" s="48"/>
      <c r="K123" s="135"/>
      <c r="L123" s="49" t="s">
        <v>122</v>
      </c>
      <c r="M123" s="49"/>
      <c r="N123" s="49"/>
      <c r="O123" s="49"/>
    </row>
    <row r="124" spans="1:15">
      <c r="A124" s="33"/>
      <c r="B124" s="55">
        <v>119</v>
      </c>
      <c r="C124" s="59"/>
      <c r="D124" s="47"/>
      <c r="E124" s="48"/>
      <c r="F124" s="48"/>
      <c r="G124" s="48"/>
      <c r="H124" s="48"/>
      <c r="I124" s="48"/>
      <c r="J124" s="48"/>
      <c r="K124" s="135"/>
      <c r="L124" s="49" t="s">
        <v>122</v>
      </c>
      <c r="M124" s="49"/>
      <c r="N124" s="49"/>
      <c r="O124" s="49"/>
    </row>
    <row r="125" spans="1:15">
      <c r="A125" s="33"/>
      <c r="B125" s="55">
        <v>120</v>
      </c>
      <c r="C125" s="59"/>
      <c r="D125" s="47"/>
      <c r="E125" s="48"/>
      <c r="F125" s="48"/>
      <c r="G125" s="48"/>
      <c r="H125" s="48"/>
      <c r="I125" s="48"/>
      <c r="J125" s="48"/>
      <c r="K125" s="135"/>
      <c r="L125" s="49" t="s">
        <v>122</v>
      </c>
      <c r="M125" s="49"/>
      <c r="N125" s="49"/>
      <c r="O125" s="49"/>
    </row>
    <row r="126" spans="1:15">
      <c r="A126" s="33"/>
      <c r="B126" s="55">
        <v>121</v>
      </c>
      <c r="C126" s="59"/>
      <c r="D126" s="47"/>
      <c r="E126" s="48"/>
      <c r="F126" s="48"/>
      <c r="G126" s="48"/>
      <c r="H126" s="48"/>
      <c r="I126" s="48"/>
      <c r="J126" s="48"/>
      <c r="K126" s="135"/>
      <c r="L126" s="49" t="s">
        <v>122</v>
      </c>
      <c r="M126" s="49"/>
      <c r="N126" s="49"/>
      <c r="O126" s="49"/>
    </row>
    <row r="127" spans="1:15">
      <c r="A127" s="33"/>
      <c r="B127" s="55">
        <v>122</v>
      </c>
      <c r="C127" s="59"/>
      <c r="D127" s="47"/>
      <c r="E127" s="48"/>
      <c r="F127" s="48"/>
      <c r="G127" s="48"/>
      <c r="H127" s="48"/>
      <c r="I127" s="48"/>
      <c r="J127" s="48"/>
      <c r="K127" s="135"/>
      <c r="L127" s="49" t="s">
        <v>122</v>
      </c>
      <c r="M127" s="49"/>
      <c r="N127" s="49"/>
      <c r="O127" s="49"/>
    </row>
    <row r="128" spans="1:15">
      <c r="A128" s="33"/>
      <c r="B128" s="55">
        <v>123</v>
      </c>
      <c r="C128" s="59"/>
      <c r="D128" s="47"/>
      <c r="E128" s="48"/>
      <c r="F128" s="48"/>
      <c r="G128" s="48"/>
      <c r="H128" s="48"/>
      <c r="I128" s="48"/>
      <c r="J128" s="48"/>
      <c r="K128" s="135"/>
      <c r="L128" s="49" t="s">
        <v>122</v>
      </c>
      <c r="M128" s="49"/>
      <c r="N128" s="49"/>
      <c r="O128" s="49"/>
    </row>
    <row r="129" spans="1:15">
      <c r="A129" s="33"/>
      <c r="B129" s="55">
        <v>124</v>
      </c>
      <c r="C129" s="59"/>
      <c r="D129" s="47"/>
      <c r="E129" s="48"/>
      <c r="F129" s="48"/>
      <c r="G129" s="48"/>
      <c r="H129" s="48"/>
      <c r="I129" s="48"/>
      <c r="J129" s="48"/>
      <c r="K129" s="135"/>
      <c r="L129" s="49" t="s">
        <v>122</v>
      </c>
      <c r="M129" s="49"/>
      <c r="N129" s="49"/>
      <c r="O129" s="49"/>
    </row>
    <row r="130" spans="1:15">
      <c r="A130" s="33"/>
      <c r="B130" s="55">
        <v>125</v>
      </c>
      <c r="C130" s="59"/>
      <c r="D130" s="47"/>
      <c r="E130" s="48"/>
      <c r="F130" s="48"/>
      <c r="G130" s="48"/>
      <c r="H130" s="48"/>
      <c r="I130" s="48"/>
      <c r="J130" s="48"/>
      <c r="K130" s="135"/>
      <c r="L130" s="49" t="s">
        <v>122</v>
      </c>
      <c r="M130" s="49"/>
      <c r="N130" s="49"/>
      <c r="O130" s="49"/>
    </row>
    <row r="131" spans="1:15">
      <c r="A131" s="33"/>
      <c r="B131" s="55">
        <v>126</v>
      </c>
      <c r="C131" s="59"/>
      <c r="D131" s="47"/>
      <c r="E131" s="48"/>
      <c r="F131" s="48"/>
      <c r="G131" s="48"/>
      <c r="H131" s="48"/>
      <c r="I131" s="48"/>
      <c r="J131" s="48"/>
      <c r="K131" s="135"/>
      <c r="L131" s="49" t="s">
        <v>122</v>
      </c>
      <c r="M131" s="49"/>
      <c r="N131" s="49"/>
      <c r="O131" s="49"/>
    </row>
    <row r="132" spans="1:15">
      <c r="A132" s="33"/>
      <c r="B132" s="55">
        <v>127</v>
      </c>
      <c r="C132" s="59"/>
      <c r="D132" s="47"/>
      <c r="E132" s="48"/>
      <c r="F132" s="48"/>
      <c r="G132" s="48"/>
      <c r="H132" s="48"/>
      <c r="I132" s="48"/>
      <c r="J132" s="48"/>
      <c r="K132" s="135"/>
      <c r="L132" s="49" t="s">
        <v>122</v>
      </c>
      <c r="M132" s="49"/>
      <c r="N132" s="49"/>
      <c r="O132" s="49"/>
    </row>
    <row r="133" spans="1:15">
      <c r="A133" s="33"/>
      <c r="B133" s="55">
        <v>128</v>
      </c>
      <c r="C133" s="59"/>
      <c r="D133" s="47"/>
      <c r="E133" s="48"/>
      <c r="F133" s="48"/>
      <c r="G133" s="48"/>
      <c r="H133" s="48"/>
      <c r="I133" s="48"/>
      <c r="J133" s="48"/>
      <c r="K133" s="135"/>
      <c r="L133" s="49" t="s">
        <v>122</v>
      </c>
      <c r="M133" s="49"/>
      <c r="N133" s="49"/>
      <c r="O133" s="49"/>
    </row>
    <row r="134" spans="1:15">
      <c r="A134" s="33"/>
      <c r="B134" s="55">
        <v>129</v>
      </c>
      <c r="C134" s="59"/>
      <c r="D134" s="47"/>
      <c r="E134" s="48"/>
      <c r="F134" s="48"/>
      <c r="G134" s="48"/>
      <c r="H134" s="48"/>
      <c r="I134" s="48"/>
      <c r="J134" s="48"/>
      <c r="K134" s="135"/>
      <c r="L134" s="49" t="s">
        <v>122</v>
      </c>
      <c r="M134" s="49"/>
      <c r="N134" s="49"/>
      <c r="O134" s="49"/>
    </row>
    <row r="135" spans="1:15">
      <c r="A135" s="33"/>
      <c r="B135" s="55">
        <v>130</v>
      </c>
      <c r="C135" s="59"/>
      <c r="D135" s="47"/>
      <c r="E135" s="48"/>
      <c r="F135" s="48"/>
      <c r="G135" s="48"/>
      <c r="H135" s="48"/>
      <c r="I135" s="48"/>
      <c r="J135" s="48"/>
      <c r="K135" s="135"/>
      <c r="L135" s="49" t="s">
        <v>122</v>
      </c>
      <c r="M135" s="49"/>
      <c r="N135" s="49"/>
      <c r="O135" s="49"/>
    </row>
    <row r="136" spans="1:15">
      <c r="A136" s="33"/>
      <c r="B136" s="55">
        <v>131</v>
      </c>
      <c r="C136" s="59"/>
      <c r="D136" s="47"/>
      <c r="E136" s="48"/>
      <c r="F136" s="48"/>
      <c r="G136" s="48"/>
      <c r="H136" s="48"/>
      <c r="I136" s="48"/>
      <c r="J136" s="48"/>
      <c r="K136" s="135"/>
      <c r="L136" s="49" t="s">
        <v>122</v>
      </c>
      <c r="M136" s="49"/>
      <c r="N136" s="49"/>
      <c r="O136" s="49"/>
    </row>
    <row r="137" spans="1:15">
      <c r="A137" s="33"/>
      <c r="B137" s="55">
        <v>132</v>
      </c>
      <c r="C137" s="59"/>
      <c r="D137" s="47"/>
      <c r="E137" s="48"/>
      <c r="F137" s="48"/>
      <c r="G137" s="48"/>
      <c r="H137" s="48"/>
      <c r="I137" s="48"/>
      <c r="J137" s="48"/>
      <c r="K137" s="135"/>
      <c r="L137" s="49" t="s">
        <v>122</v>
      </c>
      <c r="M137" s="49"/>
      <c r="N137" s="49"/>
      <c r="O137" s="49"/>
    </row>
    <row r="138" spans="1:15">
      <c r="A138" s="33"/>
      <c r="B138" s="55">
        <v>133</v>
      </c>
      <c r="C138" s="59"/>
      <c r="D138" s="47"/>
      <c r="E138" s="48"/>
      <c r="F138" s="48"/>
      <c r="G138" s="48"/>
      <c r="H138" s="48"/>
      <c r="I138" s="48"/>
      <c r="J138" s="48"/>
      <c r="K138" s="135"/>
      <c r="L138" s="49" t="s">
        <v>122</v>
      </c>
      <c r="M138" s="49"/>
      <c r="N138" s="49"/>
      <c r="O138" s="49"/>
    </row>
    <row r="139" spans="1:15">
      <c r="A139" s="33"/>
      <c r="B139" s="55">
        <v>134</v>
      </c>
      <c r="C139" s="59"/>
      <c r="D139" s="47"/>
      <c r="E139" s="48"/>
      <c r="F139" s="48"/>
      <c r="G139" s="48"/>
      <c r="H139" s="48"/>
      <c r="I139" s="48"/>
      <c r="J139" s="48"/>
      <c r="K139" s="135"/>
      <c r="L139" s="49" t="s">
        <v>122</v>
      </c>
      <c r="M139" s="49"/>
      <c r="N139" s="49"/>
      <c r="O139" s="49"/>
    </row>
    <row r="140" spans="1:15">
      <c r="A140" s="33"/>
      <c r="B140" s="55">
        <v>135</v>
      </c>
      <c r="C140" s="59"/>
      <c r="D140" s="47"/>
      <c r="E140" s="48"/>
      <c r="F140" s="48"/>
      <c r="G140" s="48"/>
      <c r="H140" s="48"/>
      <c r="I140" s="48"/>
      <c r="J140" s="48"/>
      <c r="K140" s="135"/>
      <c r="L140" s="49" t="s">
        <v>122</v>
      </c>
      <c r="M140" s="49"/>
      <c r="N140" s="49"/>
      <c r="O140" s="49"/>
    </row>
    <row r="141" spans="1:15">
      <c r="A141" s="33"/>
      <c r="B141" s="55">
        <v>136</v>
      </c>
      <c r="C141" s="59"/>
      <c r="D141" s="47"/>
      <c r="E141" s="48"/>
      <c r="F141" s="48"/>
      <c r="G141" s="48"/>
      <c r="H141" s="48"/>
      <c r="I141" s="48"/>
      <c r="J141" s="48"/>
      <c r="K141" s="135"/>
      <c r="L141" s="49" t="s">
        <v>122</v>
      </c>
      <c r="M141" s="49"/>
      <c r="N141" s="49"/>
      <c r="O141" s="49"/>
    </row>
    <row r="142" spans="1:15">
      <c r="A142" s="33"/>
      <c r="B142" s="55">
        <v>137</v>
      </c>
      <c r="C142" s="59"/>
      <c r="D142" s="47"/>
      <c r="E142" s="48"/>
      <c r="F142" s="48"/>
      <c r="G142" s="48"/>
      <c r="H142" s="48"/>
      <c r="I142" s="48"/>
      <c r="J142" s="48"/>
      <c r="K142" s="135"/>
      <c r="L142" s="49" t="s">
        <v>122</v>
      </c>
      <c r="M142" s="49"/>
      <c r="N142" s="49"/>
      <c r="O142" s="49"/>
    </row>
    <row r="143" spans="1:15">
      <c r="A143" s="33"/>
      <c r="B143" s="55">
        <v>138</v>
      </c>
      <c r="C143" s="59"/>
      <c r="D143" s="47"/>
      <c r="E143" s="48"/>
      <c r="F143" s="48"/>
      <c r="G143" s="48"/>
      <c r="H143" s="48"/>
      <c r="I143" s="48"/>
      <c r="J143" s="48"/>
      <c r="K143" s="135"/>
      <c r="L143" s="49" t="s">
        <v>122</v>
      </c>
      <c r="M143" s="49"/>
      <c r="N143" s="49"/>
      <c r="O143" s="49"/>
    </row>
    <row r="144" spans="1:15">
      <c r="A144" s="33"/>
      <c r="B144" s="55">
        <v>139</v>
      </c>
      <c r="C144" s="59"/>
      <c r="D144" s="47"/>
      <c r="E144" s="48"/>
      <c r="F144" s="48"/>
      <c r="G144" s="48"/>
      <c r="H144" s="48"/>
      <c r="I144" s="48"/>
      <c r="J144" s="48"/>
      <c r="K144" s="135"/>
      <c r="L144" s="49" t="s">
        <v>122</v>
      </c>
      <c r="M144" s="49"/>
      <c r="N144" s="49"/>
      <c r="O144" s="49"/>
    </row>
    <row r="145" spans="1:15">
      <c r="A145" s="33"/>
      <c r="B145" s="55">
        <v>140</v>
      </c>
      <c r="C145" s="59"/>
      <c r="D145" s="47"/>
      <c r="E145" s="48"/>
      <c r="F145" s="48"/>
      <c r="G145" s="48"/>
      <c r="H145" s="48"/>
      <c r="I145" s="48"/>
      <c r="J145" s="48"/>
      <c r="K145" s="135"/>
      <c r="L145" s="49" t="s">
        <v>122</v>
      </c>
      <c r="M145" s="49"/>
      <c r="N145" s="49"/>
      <c r="O145" s="49"/>
    </row>
    <row r="146" spans="1:15">
      <c r="A146" s="33"/>
      <c r="B146" s="55">
        <v>141</v>
      </c>
      <c r="C146" s="59"/>
      <c r="D146" s="47"/>
      <c r="E146" s="48"/>
      <c r="F146" s="48"/>
      <c r="G146" s="48"/>
      <c r="H146" s="48"/>
      <c r="I146" s="48"/>
      <c r="J146" s="48"/>
      <c r="K146" s="135"/>
      <c r="L146" s="49" t="s">
        <v>122</v>
      </c>
      <c r="M146" s="49"/>
      <c r="N146" s="49"/>
      <c r="O146" s="49"/>
    </row>
    <row r="147" spans="1:15">
      <c r="A147" s="33"/>
      <c r="B147" s="55">
        <v>142</v>
      </c>
      <c r="C147" s="59"/>
      <c r="D147" s="47"/>
      <c r="E147" s="48"/>
      <c r="F147" s="48"/>
      <c r="G147" s="48"/>
      <c r="H147" s="48"/>
      <c r="I147" s="48"/>
      <c r="J147" s="48"/>
      <c r="K147" s="135"/>
      <c r="L147" s="49" t="s">
        <v>122</v>
      </c>
      <c r="M147" s="49"/>
      <c r="N147" s="49"/>
      <c r="O147" s="49"/>
    </row>
    <row r="148" spans="1:15">
      <c r="A148" s="33"/>
      <c r="B148" s="55">
        <v>143</v>
      </c>
      <c r="C148" s="59"/>
      <c r="D148" s="47"/>
      <c r="E148" s="48"/>
      <c r="F148" s="48"/>
      <c r="G148" s="48"/>
      <c r="H148" s="48"/>
      <c r="I148" s="48"/>
      <c r="J148" s="48"/>
      <c r="K148" s="135"/>
      <c r="L148" s="49" t="s">
        <v>122</v>
      </c>
      <c r="M148" s="49"/>
      <c r="N148" s="49"/>
      <c r="O148" s="49"/>
    </row>
    <row r="149" spans="1:15">
      <c r="A149" s="33"/>
      <c r="B149" s="55">
        <v>144</v>
      </c>
      <c r="C149" s="59"/>
      <c r="D149" s="47"/>
      <c r="E149" s="48"/>
      <c r="F149" s="48"/>
      <c r="G149" s="48"/>
      <c r="H149" s="48"/>
      <c r="I149" s="48"/>
      <c r="J149" s="48"/>
      <c r="K149" s="135"/>
      <c r="L149" s="49" t="s">
        <v>122</v>
      </c>
      <c r="M149" s="49"/>
      <c r="N149" s="49"/>
      <c r="O149" s="49"/>
    </row>
    <row r="150" spans="1:15">
      <c r="A150" s="33"/>
      <c r="B150" s="55">
        <v>145</v>
      </c>
      <c r="C150" s="59"/>
      <c r="D150" s="47"/>
      <c r="E150" s="48"/>
      <c r="F150" s="48"/>
      <c r="G150" s="48"/>
      <c r="H150" s="48"/>
      <c r="I150" s="48"/>
      <c r="J150" s="48"/>
      <c r="K150" s="135"/>
      <c r="L150" s="49" t="s">
        <v>122</v>
      </c>
      <c r="M150" s="49"/>
      <c r="N150" s="49"/>
      <c r="O150" s="49"/>
    </row>
    <row r="151" spans="1:15">
      <c r="A151" s="33"/>
      <c r="B151" s="55">
        <v>146</v>
      </c>
      <c r="C151" s="59"/>
      <c r="D151" s="47"/>
      <c r="E151" s="48"/>
      <c r="F151" s="48"/>
      <c r="G151" s="48"/>
      <c r="H151" s="48"/>
      <c r="I151" s="48"/>
      <c r="J151" s="48"/>
      <c r="K151" s="135"/>
      <c r="L151" s="49" t="s">
        <v>122</v>
      </c>
      <c r="M151" s="49"/>
      <c r="N151" s="49"/>
      <c r="O151" s="49"/>
    </row>
    <row r="152" spans="1:15">
      <c r="A152" s="33"/>
      <c r="B152" s="55">
        <v>147</v>
      </c>
      <c r="C152" s="59"/>
      <c r="D152" s="47"/>
      <c r="E152" s="48"/>
      <c r="F152" s="48"/>
      <c r="G152" s="48"/>
      <c r="H152" s="48"/>
      <c r="I152" s="48"/>
      <c r="J152" s="48"/>
      <c r="K152" s="135"/>
      <c r="L152" s="49" t="s">
        <v>122</v>
      </c>
      <c r="M152" s="49"/>
      <c r="N152" s="49"/>
      <c r="O152" s="49"/>
    </row>
    <row r="153" spans="1:15">
      <c r="A153" s="33"/>
      <c r="B153" s="55">
        <v>148</v>
      </c>
      <c r="C153" s="59"/>
      <c r="D153" s="47"/>
      <c r="E153" s="48"/>
      <c r="F153" s="48"/>
      <c r="G153" s="48"/>
      <c r="H153" s="48"/>
      <c r="I153" s="48"/>
      <c r="J153" s="48"/>
      <c r="K153" s="135"/>
      <c r="L153" s="49" t="s">
        <v>122</v>
      </c>
      <c r="M153" s="49"/>
      <c r="N153" s="49"/>
      <c r="O153" s="49"/>
    </row>
    <row r="154" spans="1:15">
      <c r="A154" s="33"/>
      <c r="B154" s="55">
        <v>149</v>
      </c>
      <c r="C154" s="59"/>
      <c r="D154" s="47"/>
      <c r="E154" s="48"/>
      <c r="F154" s="48"/>
      <c r="G154" s="48"/>
      <c r="H154" s="48"/>
      <c r="I154" s="48"/>
      <c r="J154" s="48"/>
      <c r="K154" s="135"/>
      <c r="L154" s="49" t="s">
        <v>122</v>
      </c>
      <c r="M154" s="49"/>
      <c r="N154" s="49"/>
      <c r="O154" s="49"/>
    </row>
    <row r="155" spans="1:15">
      <c r="A155" s="33"/>
      <c r="B155" s="55">
        <v>150</v>
      </c>
      <c r="C155" s="59"/>
      <c r="D155" s="47"/>
      <c r="E155" s="48"/>
      <c r="F155" s="48"/>
      <c r="G155" s="48"/>
      <c r="H155" s="48"/>
      <c r="I155" s="48"/>
      <c r="J155" s="48"/>
      <c r="K155" s="135"/>
      <c r="L155" s="49" t="s">
        <v>122</v>
      </c>
      <c r="M155" s="49"/>
      <c r="N155" s="49"/>
      <c r="O155" s="49"/>
    </row>
    <row r="156" spans="1:15">
      <c r="A156" s="33"/>
      <c r="B156" s="55">
        <v>151</v>
      </c>
      <c r="C156" s="59"/>
      <c r="D156" s="47"/>
      <c r="E156" s="48"/>
      <c r="F156" s="48"/>
      <c r="G156" s="48"/>
      <c r="H156" s="48"/>
      <c r="I156" s="48"/>
      <c r="J156" s="48"/>
      <c r="K156" s="135"/>
      <c r="L156" s="49" t="s">
        <v>122</v>
      </c>
      <c r="M156" s="49"/>
      <c r="N156" s="49"/>
      <c r="O156" s="49"/>
    </row>
    <row r="157" spans="1:15">
      <c r="A157" s="33"/>
      <c r="B157" s="55">
        <v>152</v>
      </c>
      <c r="C157" s="59"/>
      <c r="D157" s="47"/>
      <c r="E157" s="48"/>
      <c r="F157" s="48"/>
      <c r="G157" s="48"/>
      <c r="H157" s="48"/>
      <c r="I157" s="48"/>
      <c r="J157" s="48"/>
      <c r="K157" s="135"/>
      <c r="L157" s="49" t="s">
        <v>122</v>
      </c>
      <c r="M157" s="49"/>
      <c r="N157" s="49"/>
      <c r="O157" s="49"/>
    </row>
    <row r="158" spans="1:15">
      <c r="A158" s="33"/>
      <c r="B158" s="55">
        <v>153</v>
      </c>
      <c r="C158" s="59"/>
      <c r="D158" s="47"/>
      <c r="E158" s="48"/>
      <c r="F158" s="48"/>
      <c r="G158" s="48"/>
      <c r="H158" s="48"/>
      <c r="I158" s="48"/>
      <c r="J158" s="48"/>
      <c r="K158" s="135"/>
      <c r="L158" s="49" t="s">
        <v>122</v>
      </c>
      <c r="M158" s="49"/>
      <c r="N158" s="49"/>
      <c r="O158" s="49"/>
    </row>
    <row r="159" spans="1:15">
      <c r="A159" s="33"/>
      <c r="B159" s="55">
        <v>154</v>
      </c>
      <c r="C159" s="59"/>
      <c r="D159" s="47"/>
      <c r="E159" s="48"/>
      <c r="F159" s="48"/>
      <c r="G159" s="48"/>
      <c r="H159" s="48"/>
      <c r="I159" s="48"/>
      <c r="J159" s="48"/>
      <c r="K159" s="135"/>
      <c r="L159" s="49" t="s">
        <v>122</v>
      </c>
      <c r="M159" s="49"/>
      <c r="N159" s="49"/>
      <c r="O159" s="49"/>
    </row>
    <row r="160" spans="1:15">
      <c r="A160" s="33"/>
      <c r="B160" s="55">
        <v>155</v>
      </c>
      <c r="C160" s="59"/>
      <c r="D160" s="47"/>
      <c r="E160" s="48"/>
      <c r="F160" s="48"/>
      <c r="G160" s="48"/>
      <c r="H160" s="48"/>
      <c r="I160" s="48"/>
      <c r="J160" s="48"/>
      <c r="K160" s="135"/>
      <c r="L160" s="49" t="s">
        <v>122</v>
      </c>
      <c r="M160" s="49"/>
      <c r="N160" s="49"/>
      <c r="O160" s="49"/>
    </row>
    <row r="161" spans="1:15">
      <c r="A161" s="33"/>
      <c r="B161" s="55">
        <v>156</v>
      </c>
      <c r="C161" s="59"/>
      <c r="D161" s="47"/>
      <c r="E161" s="48"/>
      <c r="F161" s="48"/>
      <c r="G161" s="48"/>
      <c r="H161" s="48"/>
      <c r="I161" s="48"/>
      <c r="J161" s="48"/>
      <c r="K161" s="135"/>
      <c r="L161" s="49" t="s">
        <v>122</v>
      </c>
      <c r="M161" s="49"/>
      <c r="N161" s="49"/>
      <c r="O161" s="49"/>
    </row>
    <row r="162" spans="1:15">
      <c r="A162" s="33"/>
      <c r="B162" s="55">
        <v>157</v>
      </c>
      <c r="C162" s="59"/>
      <c r="D162" s="47"/>
      <c r="E162" s="48"/>
      <c r="F162" s="48"/>
      <c r="G162" s="48"/>
      <c r="H162" s="48"/>
      <c r="I162" s="48"/>
      <c r="J162" s="48"/>
      <c r="K162" s="135"/>
      <c r="L162" s="49" t="s">
        <v>122</v>
      </c>
      <c r="M162" s="49"/>
      <c r="N162" s="49"/>
      <c r="O162" s="49"/>
    </row>
    <row r="163" spans="1:15">
      <c r="A163" s="33"/>
      <c r="B163" s="55">
        <v>158</v>
      </c>
      <c r="C163" s="59"/>
      <c r="D163" s="47"/>
      <c r="E163" s="48"/>
      <c r="F163" s="48"/>
      <c r="G163" s="48"/>
      <c r="H163" s="48"/>
      <c r="I163" s="48"/>
      <c r="J163" s="48"/>
      <c r="K163" s="135"/>
      <c r="L163" s="49" t="s">
        <v>122</v>
      </c>
      <c r="M163" s="49"/>
      <c r="N163" s="49"/>
      <c r="O163" s="49"/>
    </row>
    <row r="164" spans="1:15">
      <c r="A164" s="33"/>
      <c r="B164" s="55">
        <v>159</v>
      </c>
      <c r="C164" s="59"/>
      <c r="D164" s="47"/>
      <c r="E164" s="48"/>
      <c r="F164" s="48"/>
      <c r="G164" s="48"/>
      <c r="H164" s="48"/>
      <c r="I164" s="48"/>
      <c r="J164" s="48"/>
      <c r="K164" s="135"/>
      <c r="L164" s="49" t="s">
        <v>122</v>
      </c>
      <c r="M164" s="49"/>
      <c r="N164" s="49"/>
      <c r="O164" s="49"/>
    </row>
    <row r="165" spans="1:15">
      <c r="A165" s="33"/>
      <c r="B165" s="55">
        <v>160</v>
      </c>
      <c r="C165" s="59"/>
      <c r="D165" s="47"/>
      <c r="E165" s="48"/>
      <c r="F165" s="48"/>
      <c r="G165" s="48"/>
      <c r="H165" s="48"/>
      <c r="I165" s="48"/>
      <c r="J165" s="48"/>
      <c r="K165" s="135"/>
      <c r="L165" s="49" t="s">
        <v>122</v>
      </c>
      <c r="M165" s="49"/>
      <c r="N165" s="49"/>
      <c r="O165" s="49"/>
    </row>
    <row r="166" spans="1:15">
      <c r="A166" s="33"/>
      <c r="B166" s="55">
        <v>161</v>
      </c>
      <c r="C166" s="59"/>
      <c r="D166" s="47"/>
      <c r="E166" s="48"/>
      <c r="F166" s="48"/>
      <c r="G166" s="48"/>
      <c r="H166" s="48"/>
      <c r="I166" s="48"/>
      <c r="J166" s="48"/>
      <c r="K166" s="135"/>
      <c r="L166" s="49" t="s">
        <v>122</v>
      </c>
      <c r="M166" s="49"/>
      <c r="N166" s="49"/>
      <c r="O166" s="49"/>
    </row>
    <row r="167" spans="1:15">
      <c r="A167" s="33"/>
      <c r="B167" s="55">
        <v>162</v>
      </c>
      <c r="C167" s="59"/>
      <c r="D167" s="47"/>
      <c r="E167" s="48"/>
      <c r="F167" s="48"/>
      <c r="G167" s="48"/>
      <c r="H167" s="48"/>
      <c r="I167" s="48"/>
      <c r="J167" s="48"/>
      <c r="K167" s="135"/>
      <c r="L167" s="49" t="s">
        <v>122</v>
      </c>
      <c r="M167" s="49"/>
      <c r="N167" s="49"/>
      <c r="O167" s="49"/>
    </row>
    <row r="168" spans="1:15">
      <c r="A168" s="33"/>
      <c r="B168" s="55">
        <v>163</v>
      </c>
      <c r="C168" s="59"/>
      <c r="D168" s="47"/>
      <c r="E168" s="48"/>
      <c r="F168" s="48"/>
      <c r="G168" s="48"/>
      <c r="H168" s="48"/>
      <c r="I168" s="48"/>
      <c r="J168" s="48"/>
      <c r="K168" s="135"/>
      <c r="L168" s="49" t="s">
        <v>122</v>
      </c>
      <c r="M168" s="49"/>
      <c r="N168" s="49"/>
      <c r="O168" s="49"/>
    </row>
    <row r="169" spans="1:15">
      <c r="A169" s="33"/>
      <c r="B169" s="55">
        <v>164</v>
      </c>
      <c r="C169" s="59"/>
      <c r="D169" s="47"/>
      <c r="E169" s="48"/>
      <c r="F169" s="48"/>
      <c r="G169" s="48"/>
      <c r="H169" s="48"/>
      <c r="I169" s="48"/>
      <c r="J169" s="48"/>
      <c r="K169" s="135"/>
      <c r="L169" s="49" t="s">
        <v>122</v>
      </c>
      <c r="M169" s="49"/>
      <c r="N169" s="49"/>
      <c r="O169" s="49"/>
    </row>
    <row r="170" spans="1:15">
      <c r="A170" s="33"/>
      <c r="B170" s="55">
        <v>165</v>
      </c>
      <c r="C170" s="59"/>
      <c r="D170" s="47"/>
      <c r="E170" s="48"/>
      <c r="F170" s="48"/>
      <c r="G170" s="48"/>
      <c r="H170" s="48"/>
      <c r="I170" s="48"/>
      <c r="J170" s="48"/>
      <c r="K170" s="135"/>
      <c r="L170" s="49" t="s">
        <v>122</v>
      </c>
      <c r="M170" s="49"/>
      <c r="N170" s="49"/>
      <c r="O170" s="49"/>
    </row>
    <row r="171" spans="1:15">
      <c r="A171" s="33"/>
      <c r="B171" s="55">
        <v>166</v>
      </c>
      <c r="C171" s="59"/>
      <c r="D171" s="47"/>
      <c r="E171" s="48"/>
      <c r="F171" s="48"/>
      <c r="G171" s="48"/>
      <c r="H171" s="48"/>
      <c r="I171" s="48"/>
      <c r="J171" s="48"/>
      <c r="K171" s="135"/>
      <c r="L171" s="49" t="s">
        <v>122</v>
      </c>
      <c r="M171" s="49"/>
      <c r="N171" s="49"/>
      <c r="O171" s="49"/>
    </row>
    <row r="172" spans="1:15">
      <c r="A172" s="33"/>
      <c r="B172" s="55">
        <v>167</v>
      </c>
      <c r="C172" s="59"/>
      <c r="D172" s="47"/>
      <c r="E172" s="48"/>
      <c r="F172" s="48"/>
      <c r="G172" s="48"/>
      <c r="H172" s="48"/>
      <c r="I172" s="48"/>
      <c r="J172" s="48"/>
      <c r="K172" s="135"/>
      <c r="L172" s="49" t="s">
        <v>122</v>
      </c>
      <c r="M172" s="49"/>
      <c r="N172" s="49"/>
      <c r="O172" s="49"/>
    </row>
    <row r="173" spans="1:15">
      <c r="A173" s="33"/>
      <c r="B173" s="55">
        <v>168</v>
      </c>
      <c r="C173" s="59"/>
      <c r="D173" s="47"/>
      <c r="E173" s="48"/>
      <c r="F173" s="48"/>
      <c r="G173" s="48"/>
      <c r="H173" s="48"/>
      <c r="I173" s="48"/>
      <c r="J173" s="48"/>
      <c r="K173" s="135"/>
      <c r="L173" s="49" t="s">
        <v>122</v>
      </c>
      <c r="M173" s="49"/>
      <c r="N173" s="49"/>
      <c r="O173" s="49"/>
    </row>
    <row r="174" spans="1:15">
      <c r="A174" s="33"/>
      <c r="B174" s="55">
        <v>169</v>
      </c>
      <c r="C174" s="59"/>
      <c r="D174" s="47"/>
      <c r="E174" s="48"/>
      <c r="F174" s="48"/>
      <c r="G174" s="48"/>
      <c r="H174" s="48"/>
      <c r="I174" s="48"/>
      <c r="J174" s="48"/>
      <c r="K174" s="135"/>
      <c r="L174" s="49" t="s">
        <v>122</v>
      </c>
      <c r="M174" s="49"/>
      <c r="N174" s="49"/>
      <c r="O174" s="49"/>
    </row>
    <row r="175" spans="1:15">
      <c r="A175" s="33"/>
      <c r="B175" s="55">
        <v>170</v>
      </c>
      <c r="C175" s="59"/>
      <c r="D175" s="47"/>
      <c r="E175" s="48"/>
      <c r="F175" s="48"/>
      <c r="G175" s="48"/>
      <c r="H175" s="48"/>
      <c r="I175" s="48"/>
      <c r="J175" s="48"/>
      <c r="K175" s="135"/>
      <c r="L175" s="49" t="s">
        <v>122</v>
      </c>
      <c r="M175" s="49"/>
      <c r="N175" s="49"/>
      <c r="O175" s="49"/>
    </row>
    <row r="176" spans="1:15">
      <c r="A176" s="33"/>
      <c r="B176" s="55">
        <v>171</v>
      </c>
      <c r="C176" s="59"/>
      <c r="D176" s="47"/>
      <c r="E176" s="48"/>
      <c r="F176" s="48"/>
      <c r="G176" s="48"/>
      <c r="H176" s="48"/>
      <c r="I176" s="48"/>
      <c r="J176" s="48"/>
      <c r="K176" s="135"/>
      <c r="L176" s="49" t="s">
        <v>122</v>
      </c>
      <c r="M176" s="49"/>
      <c r="N176" s="49"/>
      <c r="O176" s="49"/>
    </row>
    <row r="177" spans="1:15">
      <c r="A177" s="33"/>
      <c r="B177" s="55">
        <v>172</v>
      </c>
      <c r="C177" s="59"/>
      <c r="D177" s="47"/>
      <c r="E177" s="48"/>
      <c r="F177" s="48"/>
      <c r="G177" s="48"/>
      <c r="H177" s="48"/>
      <c r="I177" s="48"/>
      <c r="J177" s="48"/>
      <c r="K177" s="135"/>
      <c r="L177" s="49" t="s">
        <v>122</v>
      </c>
      <c r="M177" s="49"/>
      <c r="N177" s="49"/>
      <c r="O177" s="49"/>
    </row>
    <row r="178" spans="1:15">
      <c r="A178" s="33"/>
      <c r="B178" s="55">
        <v>173</v>
      </c>
      <c r="C178" s="59"/>
      <c r="D178" s="47"/>
      <c r="E178" s="48"/>
      <c r="F178" s="48"/>
      <c r="G178" s="48"/>
      <c r="H178" s="48"/>
      <c r="I178" s="48"/>
      <c r="J178" s="48"/>
      <c r="K178" s="135"/>
      <c r="L178" s="49" t="s">
        <v>122</v>
      </c>
      <c r="M178" s="49"/>
      <c r="N178" s="49"/>
      <c r="O178" s="49"/>
    </row>
    <row r="179" spans="1:15">
      <c r="A179" s="33"/>
      <c r="B179" s="55">
        <v>174</v>
      </c>
      <c r="C179" s="59"/>
      <c r="D179" s="47"/>
      <c r="E179" s="48"/>
      <c r="F179" s="48"/>
      <c r="G179" s="48"/>
      <c r="H179" s="48"/>
      <c r="I179" s="48"/>
      <c r="J179" s="48"/>
      <c r="K179" s="135"/>
      <c r="L179" s="49" t="s">
        <v>122</v>
      </c>
      <c r="M179" s="49"/>
      <c r="N179" s="49"/>
      <c r="O179" s="49"/>
    </row>
    <row r="180" spans="1:15">
      <c r="A180" s="33"/>
      <c r="B180" s="55">
        <v>175</v>
      </c>
      <c r="C180" s="59"/>
      <c r="D180" s="47"/>
      <c r="E180" s="48"/>
      <c r="F180" s="48"/>
      <c r="G180" s="48"/>
      <c r="H180" s="48"/>
      <c r="I180" s="48"/>
      <c r="J180" s="48"/>
      <c r="K180" s="135"/>
      <c r="L180" s="49" t="s">
        <v>122</v>
      </c>
      <c r="M180" s="49"/>
      <c r="N180" s="49"/>
      <c r="O180" s="49"/>
    </row>
    <row r="181" spans="1:15">
      <c r="A181" s="33"/>
      <c r="B181" s="55">
        <v>176</v>
      </c>
      <c r="C181" s="59"/>
      <c r="D181" s="47"/>
      <c r="E181" s="48"/>
      <c r="F181" s="48"/>
      <c r="G181" s="48"/>
      <c r="H181" s="48"/>
      <c r="I181" s="48"/>
      <c r="J181" s="48"/>
      <c r="K181" s="135"/>
      <c r="L181" s="49" t="s">
        <v>122</v>
      </c>
      <c r="M181" s="49"/>
      <c r="N181" s="49"/>
      <c r="O181" s="49"/>
    </row>
    <row r="182" spans="1:15">
      <c r="A182" s="33"/>
      <c r="B182" s="55">
        <v>177</v>
      </c>
      <c r="C182" s="59"/>
      <c r="D182" s="47"/>
      <c r="E182" s="48"/>
      <c r="F182" s="48"/>
      <c r="G182" s="48"/>
      <c r="H182" s="48"/>
      <c r="I182" s="48"/>
      <c r="J182" s="48"/>
      <c r="K182" s="135"/>
      <c r="L182" s="49" t="s">
        <v>122</v>
      </c>
      <c r="M182" s="49"/>
      <c r="N182" s="49"/>
      <c r="O182" s="49"/>
    </row>
    <row r="183" spans="1:15">
      <c r="A183" s="33"/>
      <c r="B183" s="55">
        <v>178</v>
      </c>
      <c r="C183" s="59"/>
      <c r="D183" s="47"/>
      <c r="E183" s="48"/>
      <c r="F183" s="48"/>
      <c r="G183" s="48"/>
      <c r="H183" s="48"/>
      <c r="I183" s="48"/>
      <c r="J183" s="48"/>
      <c r="K183" s="135"/>
      <c r="L183" s="49" t="s">
        <v>122</v>
      </c>
      <c r="M183" s="49"/>
      <c r="N183" s="49"/>
      <c r="O183" s="49"/>
    </row>
    <row r="184" spans="1:15">
      <c r="A184" s="33"/>
      <c r="B184" s="55">
        <v>179</v>
      </c>
      <c r="C184" s="59"/>
      <c r="D184" s="47"/>
      <c r="E184" s="48"/>
      <c r="F184" s="48"/>
      <c r="G184" s="48"/>
      <c r="H184" s="48"/>
      <c r="I184" s="48"/>
      <c r="J184" s="48"/>
      <c r="K184" s="135"/>
      <c r="L184" s="49" t="s">
        <v>122</v>
      </c>
      <c r="M184" s="49"/>
      <c r="N184" s="49"/>
      <c r="O184" s="49"/>
    </row>
    <row r="185" spans="1:15">
      <c r="A185" s="33"/>
      <c r="B185" s="55">
        <v>180</v>
      </c>
      <c r="C185" s="59"/>
      <c r="D185" s="47"/>
      <c r="E185" s="48"/>
      <c r="F185" s="48"/>
      <c r="G185" s="48"/>
      <c r="H185" s="48"/>
      <c r="I185" s="48"/>
      <c r="J185" s="48"/>
      <c r="K185" s="135"/>
      <c r="L185" s="49" t="s">
        <v>122</v>
      </c>
      <c r="M185" s="49"/>
      <c r="N185" s="49"/>
      <c r="O185" s="49"/>
    </row>
    <row r="186" spans="1:15">
      <c r="A186" s="33"/>
      <c r="B186" s="55">
        <v>181</v>
      </c>
      <c r="C186" s="59"/>
      <c r="D186" s="47"/>
      <c r="E186" s="48"/>
      <c r="F186" s="48"/>
      <c r="G186" s="48"/>
      <c r="H186" s="48"/>
      <c r="I186" s="48"/>
      <c r="J186" s="48"/>
      <c r="K186" s="135"/>
      <c r="L186" s="49" t="s">
        <v>122</v>
      </c>
      <c r="M186" s="49"/>
      <c r="N186" s="49"/>
      <c r="O186" s="49"/>
    </row>
    <row r="187" spans="1:15">
      <c r="A187" s="33"/>
      <c r="B187" s="55">
        <v>182</v>
      </c>
      <c r="C187" s="59"/>
      <c r="D187" s="47"/>
      <c r="E187" s="48"/>
      <c r="F187" s="48"/>
      <c r="G187" s="48"/>
      <c r="H187" s="48"/>
      <c r="I187" s="48"/>
      <c r="J187" s="48"/>
      <c r="K187" s="135"/>
      <c r="L187" s="49" t="s">
        <v>122</v>
      </c>
      <c r="M187" s="49"/>
      <c r="N187" s="49"/>
      <c r="O187" s="49"/>
    </row>
    <row r="188" spans="1:15">
      <c r="A188" s="33"/>
      <c r="B188" s="55">
        <v>183</v>
      </c>
      <c r="C188" s="59"/>
      <c r="D188" s="47"/>
      <c r="E188" s="48"/>
      <c r="F188" s="48"/>
      <c r="G188" s="48"/>
      <c r="H188" s="48"/>
      <c r="I188" s="48"/>
      <c r="J188" s="48"/>
      <c r="K188" s="135"/>
      <c r="L188" s="49" t="s">
        <v>122</v>
      </c>
      <c r="M188" s="49"/>
      <c r="N188" s="49"/>
      <c r="O188" s="49"/>
    </row>
    <row r="189" spans="1:15">
      <c r="A189" s="33"/>
      <c r="B189" s="55">
        <v>184</v>
      </c>
      <c r="C189" s="59"/>
      <c r="D189" s="47"/>
      <c r="E189" s="48"/>
      <c r="F189" s="48"/>
      <c r="G189" s="48"/>
      <c r="H189" s="48"/>
      <c r="I189" s="48"/>
      <c r="J189" s="48"/>
      <c r="K189" s="135"/>
      <c r="L189" s="49" t="s">
        <v>122</v>
      </c>
      <c r="M189" s="49"/>
      <c r="N189" s="49"/>
      <c r="O189" s="49"/>
    </row>
    <row r="190" spans="1:15">
      <c r="A190" s="33"/>
      <c r="B190" s="55">
        <v>185</v>
      </c>
      <c r="C190" s="59"/>
      <c r="D190" s="47"/>
      <c r="E190" s="48"/>
      <c r="F190" s="48"/>
      <c r="G190" s="48"/>
      <c r="H190" s="48"/>
      <c r="I190" s="48"/>
      <c r="J190" s="48"/>
      <c r="K190" s="135"/>
      <c r="L190" s="49" t="s">
        <v>122</v>
      </c>
      <c r="M190" s="49"/>
      <c r="N190" s="49"/>
      <c r="O190" s="49"/>
    </row>
    <row r="191" spans="1:15">
      <c r="A191" s="33"/>
      <c r="B191" s="55">
        <v>186</v>
      </c>
      <c r="C191" s="59"/>
      <c r="D191" s="47"/>
      <c r="E191" s="48"/>
      <c r="F191" s="48"/>
      <c r="G191" s="48"/>
      <c r="H191" s="48"/>
      <c r="I191" s="48"/>
      <c r="J191" s="48"/>
      <c r="K191" s="135"/>
      <c r="L191" s="49" t="s">
        <v>122</v>
      </c>
      <c r="M191" s="49"/>
      <c r="N191" s="49"/>
      <c r="O191" s="49"/>
    </row>
    <row r="192" spans="1:15">
      <c r="A192" s="33"/>
      <c r="B192" s="55">
        <v>187</v>
      </c>
      <c r="C192" s="59"/>
      <c r="D192" s="47"/>
      <c r="E192" s="48"/>
      <c r="F192" s="48"/>
      <c r="G192" s="48"/>
      <c r="H192" s="48"/>
      <c r="I192" s="48"/>
      <c r="J192" s="48"/>
      <c r="K192" s="135"/>
      <c r="L192" s="49" t="s">
        <v>122</v>
      </c>
      <c r="M192" s="49"/>
      <c r="N192" s="49"/>
      <c r="O192" s="49"/>
    </row>
    <row r="193" spans="1:15">
      <c r="A193" s="33"/>
      <c r="B193" s="55">
        <v>188</v>
      </c>
      <c r="C193" s="59"/>
      <c r="D193" s="47"/>
      <c r="E193" s="48"/>
      <c r="F193" s="48"/>
      <c r="G193" s="48"/>
      <c r="H193" s="48"/>
      <c r="I193" s="48"/>
      <c r="J193" s="48"/>
      <c r="K193" s="135"/>
      <c r="L193" s="49" t="s">
        <v>122</v>
      </c>
      <c r="M193" s="49"/>
      <c r="N193" s="49"/>
      <c r="O193" s="49"/>
    </row>
    <row r="194" spans="1:15">
      <c r="A194" s="33"/>
      <c r="B194" s="55">
        <v>189</v>
      </c>
      <c r="C194" s="59"/>
      <c r="D194" s="47"/>
      <c r="E194" s="48"/>
      <c r="F194" s="48"/>
      <c r="G194" s="48"/>
      <c r="H194" s="48"/>
      <c r="I194" s="48"/>
      <c r="J194" s="48"/>
      <c r="K194" s="135"/>
      <c r="L194" s="49" t="s">
        <v>122</v>
      </c>
      <c r="M194" s="49"/>
      <c r="N194" s="49"/>
      <c r="O194" s="49"/>
    </row>
    <row r="195" spans="1:15">
      <c r="A195" s="33"/>
      <c r="B195" s="55">
        <v>190</v>
      </c>
      <c r="C195" s="59"/>
      <c r="D195" s="47"/>
      <c r="E195" s="48"/>
      <c r="F195" s="48"/>
      <c r="G195" s="48"/>
      <c r="H195" s="48"/>
      <c r="I195" s="48"/>
      <c r="J195" s="48"/>
      <c r="K195" s="135"/>
      <c r="L195" s="49" t="s">
        <v>122</v>
      </c>
      <c r="M195" s="49"/>
      <c r="N195" s="49"/>
      <c r="O195" s="49"/>
    </row>
    <row r="196" spans="1:15">
      <c r="A196" s="33"/>
      <c r="B196" s="55">
        <v>191</v>
      </c>
      <c r="C196" s="59"/>
      <c r="D196" s="47"/>
      <c r="E196" s="48"/>
      <c r="F196" s="48"/>
      <c r="G196" s="48"/>
      <c r="H196" s="48"/>
      <c r="I196" s="48"/>
      <c r="J196" s="48"/>
      <c r="K196" s="135"/>
      <c r="L196" s="49" t="s">
        <v>122</v>
      </c>
      <c r="M196" s="49"/>
      <c r="N196" s="49"/>
      <c r="O196" s="49"/>
    </row>
    <row r="197" spans="1:15">
      <c r="A197" s="33"/>
      <c r="B197" s="55">
        <v>192</v>
      </c>
      <c r="C197" s="59"/>
      <c r="D197" s="47"/>
      <c r="E197" s="48"/>
      <c r="F197" s="48"/>
      <c r="G197" s="48"/>
      <c r="H197" s="48"/>
      <c r="I197" s="48"/>
      <c r="J197" s="48"/>
      <c r="K197" s="135"/>
      <c r="L197" s="49" t="s">
        <v>122</v>
      </c>
      <c r="M197" s="49"/>
      <c r="N197" s="49"/>
      <c r="O197" s="49"/>
    </row>
    <row r="198" spans="1:15">
      <c r="A198" s="33"/>
      <c r="B198" s="55">
        <v>193</v>
      </c>
      <c r="C198" s="59"/>
      <c r="D198" s="47"/>
      <c r="E198" s="48"/>
      <c r="F198" s="48"/>
      <c r="G198" s="48"/>
      <c r="H198" s="48"/>
      <c r="I198" s="48"/>
      <c r="J198" s="48"/>
      <c r="K198" s="135"/>
      <c r="L198" s="49" t="s">
        <v>122</v>
      </c>
      <c r="M198" s="49"/>
      <c r="N198" s="49"/>
      <c r="O198" s="49"/>
    </row>
    <row r="199" spans="1:15">
      <c r="A199" s="33"/>
      <c r="B199" s="55">
        <v>194</v>
      </c>
      <c r="C199" s="59"/>
      <c r="D199" s="47"/>
      <c r="E199" s="48"/>
      <c r="F199" s="48"/>
      <c r="G199" s="48"/>
      <c r="H199" s="48"/>
      <c r="I199" s="48"/>
      <c r="J199" s="48"/>
      <c r="K199" s="135"/>
      <c r="L199" s="49" t="s">
        <v>122</v>
      </c>
      <c r="M199" s="49"/>
      <c r="N199" s="49"/>
      <c r="O199" s="49"/>
    </row>
    <row r="200" spans="1:15">
      <c r="A200" s="33"/>
      <c r="B200" s="55">
        <v>195</v>
      </c>
      <c r="C200" s="59"/>
      <c r="D200" s="47"/>
      <c r="E200" s="48"/>
      <c r="F200" s="48"/>
      <c r="G200" s="48"/>
      <c r="H200" s="48"/>
      <c r="I200" s="48"/>
      <c r="J200" s="48"/>
      <c r="K200" s="135"/>
      <c r="L200" s="49" t="s">
        <v>122</v>
      </c>
      <c r="M200" s="49"/>
      <c r="N200" s="49"/>
      <c r="O200" s="49"/>
    </row>
    <row r="201" spans="1:15">
      <c r="A201" s="33"/>
      <c r="B201" s="55">
        <v>196</v>
      </c>
      <c r="C201" s="59"/>
      <c r="D201" s="47"/>
      <c r="E201" s="48"/>
      <c r="F201" s="48"/>
      <c r="G201" s="48"/>
      <c r="H201" s="48"/>
      <c r="I201" s="48"/>
      <c r="J201" s="48"/>
      <c r="K201" s="135"/>
      <c r="L201" s="49" t="s">
        <v>122</v>
      </c>
      <c r="M201" s="49"/>
      <c r="N201" s="49"/>
      <c r="O201" s="49"/>
    </row>
    <row r="202" spans="1:15">
      <c r="A202" s="33"/>
      <c r="B202" s="55">
        <v>197</v>
      </c>
      <c r="C202" s="59"/>
      <c r="D202" s="47"/>
      <c r="E202" s="48"/>
      <c r="F202" s="48"/>
      <c r="G202" s="48"/>
      <c r="H202" s="48"/>
      <c r="I202" s="48"/>
      <c r="J202" s="48"/>
      <c r="K202" s="135"/>
      <c r="L202" s="49" t="s">
        <v>122</v>
      </c>
      <c r="M202" s="49"/>
      <c r="N202" s="49"/>
      <c r="O202" s="49"/>
    </row>
    <row r="203" spans="1:15">
      <c r="A203" s="33"/>
      <c r="B203" s="55">
        <v>198</v>
      </c>
      <c r="C203" s="59"/>
      <c r="D203" s="47"/>
      <c r="E203" s="48"/>
      <c r="F203" s="48"/>
      <c r="G203" s="48"/>
      <c r="H203" s="48"/>
      <c r="I203" s="48"/>
      <c r="J203" s="48"/>
      <c r="K203" s="135"/>
      <c r="L203" s="49" t="s">
        <v>122</v>
      </c>
      <c r="M203" s="49"/>
      <c r="N203" s="49"/>
      <c r="O203" s="49"/>
    </row>
    <row r="204" spans="1:15">
      <c r="A204" s="33"/>
      <c r="B204" s="55">
        <v>199</v>
      </c>
      <c r="C204" s="59"/>
      <c r="D204" s="47"/>
      <c r="E204" s="48"/>
      <c r="F204" s="48"/>
      <c r="G204" s="48"/>
      <c r="H204" s="48"/>
      <c r="I204" s="48"/>
      <c r="J204" s="48"/>
      <c r="K204" s="135"/>
      <c r="L204" s="49" t="s">
        <v>122</v>
      </c>
      <c r="M204" s="49"/>
      <c r="N204" s="49"/>
      <c r="O204" s="49"/>
    </row>
    <row r="205" spans="1:15">
      <c r="A205" s="33"/>
      <c r="B205" s="55">
        <v>200</v>
      </c>
      <c r="C205" s="59"/>
      <c r="D205" s="47"/>
      <c r="E205" s="48"/>
      <c r="F205" s="48"/>
      <c r="G205" s="48"/>
      <c r="H205" s="48"/>
      <c r="I205" s="48"/>
      <c r="J205" s="48"/>
      <c r="K205" s="135"/>
      <c r="L205" s="49" t="s">
        <v>122</v>
      </c>
      <c r="M205" s="49"/>
      <c r="N205" s="49"/>
      <c r="O205" s="49"/>
    </row>
    <row r="206" spans="1:15">
      <c r="A206" s="33"/>
      <c r="B206" s="55">
        <v>201</v>
      </c>
      <c r="C206" s="59"/>
      <c r="D206" s="47"/>
      <c r="E206" s="48"/>
      <c r="F206" s="48"/>
      <c r="G206" s="48"/>
      <c r="H206" s="48"/>
      <c r="I206" s="48"/>
      <c r="J206" s="48"/>
      <c r="K206" s="135"/>
      <c r="L206" s="49" t="s">
        <v>122</v>
      </c>
      <c r="M206" s="49"/>
      <c r="N206" s="49"/>
      <c r="O206" s="49"/>
    </row>
    <row r="207" spans="1:15">
      <c r="A207" s="33"/>
      <c r="B207" s="55">
        <v>202</v>
      </c>
      <c r="C207" s="59"/>
      <c r="D207" s="47"/>
      <c r="E207" s="48"/>
      <c r="F207" s="48"/>
      <c r="G207" s="48"/>
      <c r="H207" s="48"/>
      <c r="I207" s="48"/>
      <c r="J207" s="48"/>
      <c r="K207" s="135"/>
      <c r="L207" s="49" t="s">
        <v>122</v>
      </c>
      <c r="M207" s="49"/>
      <c r="N207" s="49"/>
      <c r="O207" s="49"/>
    </row>
    <row r="208" spans="1:15">
      <c r="A208" s="33"/>
      <c r="B208" s="55">
        <v>203</v>
      </c>
      <c r="C208" s="59"/>
      <c r="D208" s="47"/>
      <c r="E208" s="48"/>
      <c r="F208" s="48"/>
      <c r="G208" s="48"/>
      <c r="H208" s="48"/>
      <c r="I208" s="48"/>
      <c r="J208" s="48"/>
      <c r="K208" s="135"/>
      <c r="L208" s="49" t="s">
        <v>122</v>
      </c>
      <c r="M208" s="49"/>
      <c r="N208" s="49"/>
      <c r="O208" s="49"/>
    </row>
    <row r="209" spans="1:15">
      <c r="A209" s="33"/>
      <c r="B209" s="55">
        <v>204</v>
      </c>
      <c r="C209" s="59"/>
      <c r="D209" s="47"/>
      <c r="E209" s="48"/>
      <c r="F209" s="48"/>
      <c r="G209" s="48"/>
      <c r="H209" s="48"/>
      <c r="I209" s="48"/>
      <c r="J209" s="48"/>
      <c r="K209" s="135"/>
      <c r="L209" s="49" t="s">
        <v>122</v>
      </c>
      <c r="M209" s="49"/>
      <c r="N209" s="49"/>
      <c r="O209" s="49"/>
    </row>
    <row r="210" spans="1:15">
      <c r="A210" s="33"/>
      <c r="B210" s="55">
        <v>205</v>
      </c>
      <c r="C210" s="59"/>
      <c r="D210" s="47"/>
      <c r="E210" s="48"/>
      <c r="F210" s="48"/>
      <c r="G210" s="48"/>
      <c r="H210" s="48"/>
      <c r="I210" s="48"/>
      <c r="J210" s="48"/>
      <c r="K210" s="135"/>
      <c r="L210" s="49" t="s">
        <v>122</v>
      </c>
      <c r="M210" s="49"/>
      <c r="N210" s="49"/>
      <c r="O210" s="49"/>
    </row>
    <row r="211" spans="1:15">
      <c r="A211" s="33"/>
      <c r="B211" s="55">
        <v>206</v>
      </c>
      <c r="C211" s="59"/>
      <c r="D211" s="47"/>
      <c r="E211" s="48"/>
      <c r="F211" s="48"/>
      <c r="G211" s="48"/>
      <c r="H211" s="48"/>
      <c r="I211" s="48"/>
      <c r="J211" s="48"/>
      <c r="K211" s="135"/>
      <c r="L211" s="49" t="s">
        <v>122</v>
      </c>
      <c r="M211" s="49"/>
      <c r="N211" s="49"/>
      <c r="O211" s="49"/>
    </row>
    <row r="212" spans="1:15">
      <c r="A212" s="33"/>
      <c r="B212" s="55">
        <v>207</v>
      </c>
      <c r="C212" s="59"/>
      <c r="D212" s="47"/>
      <c r="E212" s="48"/>
      <c r="F212" s="48"/>
      <c r="G212" s="48"/>
      <c r="H212" s="48"/>
      <c r="I212" s="48"/>
      <c r="J212" s="48"/>
      <c r="K212" s="135"/>
      <c r="L212" s="49" t="s">
        <v>122</v>
      </c>
      <c r="M212" s="49"/>
      <c r="N212" s="49"/>
      <c r="O212" s="49"/>
    </row>
    <row r="213" spans="1:15">
      <c r="A213" s="33"/>
      <c r="B213" s="55">
        <v>208</v>
      </c>
      <c r="C213" s="59"/>
      <c r="D213" s="47"/>
      <c r="E213" s="48"/>
      <c r="F213" s="48"/>
      <c r="G213" s="48"/>
      <c r="H213" s="48"/>
      <c r="I213" s="48"/>
      <c r="J213" s="48"/>
      <c r="K213" s="135"/>
      <c r="L213" s="49" t="s">
        <v>122</v>
      </c>
      <c r="M213" s="49"/>
      <c r="N213" s="49"/>
      <c r="O213" s="49"/>
    </row>
    <row r="214" spans="1:15">
      <c r="A214" s="33"/>
      <c r="B214" s="55">
        <v>209</v>
      </c>
      <c r="C214" s="59"/>
      <c r="D214" s="47"/>
      <c r="E214" s="48"/>
      <c r="F214" s="48"/>
      <c r="G214" s="48"/>
      <c r="H214" s="48"/>
      <c r="I214" s="48"/>
      <c r="J214" s="48"/>
      <c r="K214" s="135"/>
      <c r="L214" s="49" t="s">
        <v>122</v>
      </c>
      <c r="M214" s="49"/>
      <c r="N214" s="49"/>
      <c r="O214" s="49"/>
    </row>
    <row r="215" spans="1:15">
      <c r="A215" s="33"/>
      <c r="B215" s="55">
        <v>210</v>
      </c>
      <c r="C215" s="59"/>
      <c r="D215" s="47"/>
      <c r="E215" s="48"/>
      <c r="F215" s="48"/>
      <c r="G215" s="48"/>
      <c r="H215" s="48"/>
      <c r="I215" s="48"/>
      <c r="J215" s="48"/>
      <c r="K215" s="135"/>
      <c r="L215" s="49" t="s">
        <v>122</v>
      </c>
      <c r="M215" s="49"/>
      <c r="N215" s="49"/>
      <c r="O215" s="49"/>
    </row>
    <row r="216" spans="1:15">
      <c r="A216" s="33"/>
      <c r="B216" s="55">
        <v>211</v>
      </c>
      <c r="C216" s="59"/>
      <c r="D216" s="47"/>
      <c r="E216" s="48"/>
      <c r="F216" s="48"/>
      <c r="G216" s="48"/>
      <c r="H216" s="48"/>
      <c r="I216" s="48"/>
      <c r="J216" s="48"/>
      <c r="K216" s="135"/>
      <c r="L216" s="49" t="s">
        <v>122</v>
      </c>
      <c r="M216" s="49"/>
      <c r="N216" s="49"/>
      <c r="O216" s="49"/>
    </row>
    <row r="217" spans="1:15">
      <c r="A217" s="33"/>
      <c r="B217" s="55">
        <v>212</v>
      </c>
      <c r="C217" s="47"/>
      <c r="D217" s="47"/>
      <c r="E217" s="48"/>
      <c r="F217" s="48"/>
      <c r="G217" s="48"/>
      <c r="H217" s="48"/>
      <c r="I217" s="48"/>
      <c r="J217" s="48"/>
      <c r="K217" s="135"/>
      <c r="L217" s="49" t="s">
        <v>122</v>
      </c>
      <c r="M217" s="49"/>
      <c r="N217" s="49"/>
      <c r="O217" s="49"/>
    </row>
    <row r="218" spans="1:15">
      <c r="A218" s="33"/>
      <c r="B218" s="55">
        <v>213</v>
      </c>
      <c r="C218" s="43"/>
      <c r="D218" s="47"/>
      <c r="E218" s="44"/>
      <c r="F218" s="44"/>
      <c r="G218" s="44"/>
      <c r="H218" s="44"/>
      <c r="I218" s="44"/>
      <c r="J218" s="44"/>
      <c r="K218" s="134"/>
      <c r="L218" s="46" t="s">
        <v>122</v>
      </c>
      <c r="M218" s="46"/>
      <c r="N218" s="46"/>
      <c r="O218" s="46"/>
    </row>
    <row r="219" spans="1:15">
      <c r="A219" s="33"/>
      <c r="B219" s="55">
        <v>214</v>
      </c>
      <c r="C219" s="59"/>
      <c r="D219" s="47"/>
      <c r="E219" s="48"/>
      <c r="F219" s="48"/>
      <c r="G219" s="48"/>
      <c r="H219" s="48"/>
      <c r="I219" s="48"/>
      <c r="J219" s="48"/>
      <c r="K219" s="135"/>
      <c r="L219" s="49" t="s">
        <v>122</v>
      </c>
      <c r="M219" s="49"/>
      <c r="N219" s="49"/>
      <c r="O219" s="49"/>
    </row>
    <row r="220" spans="1:15">
      <c r="A220" s="33"/>
      <c r="B220" s="55">
        <v>215</v>
      </c>
      <c r="C220" s="59"/>
      <c r="D220" s="47"/>
      <c r="E220" s="48"/>
      <c r="F220" s="48"/>
      <c r="G220" s="48"/>
      <c r="H220" s="48"/>
      <c r="I220" s="48"/>
      <c r="J220" s="48"/>
      <c r="K220" s="135"/>
      <c r="L220" s="49" t="s">
        <v>122</v>
      </c>
      <c r="M220" s="49"/>
      <c r="N220" s="49"/>
      <c r="O220" s="49"/>
    </row>
    <row r="221" spans="1:15">
      <c r="A221" s="33"/>
      <c r="B221" s="55">
        <v>216</v>
      </c>
      <c r="C221" s="59"/>
      <c r="D221" s="47"/>
      <c r="E221" s="48"/>
      <c r="F221" s="48"/>
      <c r="G221" s="48"/>
      <c r="H221" s="48"/>
      <c r="I221" s="48"/>
      <c r="J221" s="48"/>
      <c r="K221" s="135"/>
      <c r="L221" s="49" t="s">
        <v>122</v>
      </c>
      <c r="M221" s="49"/>
      <c r="N221" s="49"/>
      <c r="O221" s="49"/>
    </row>
    <row r="222" spans="1:15">
      <c r="A222" s="33"/>
      <c r="B222" s="55">
        <v>217</v>
      </c>
      <c r="C222" s="59"/>
      <c r="D222" s="47"/>
      <c r="E222" s="48"/>
      <c r="F222" s="48"/>
      <c r="G222" s="48"/>
      <c r="H222" s="48"/>
      <c r="I222" s="48"/>
      <c r="J222" s="48"/>
      <c r="K222" s="135"/>
      <c r="L222" s="49" t="s">
        <v>122</v>
      </c>
      <c r="M222" s="49"/>
      <c r="N222" s="49"/>
      <c r="O222" s="49"/>
    </row>
    <row r="223" spans="1:15">
      <c r="A223" s="33"/>
      <c r="B223" s="55">
        <v>218</v>
      </c>
      <c r="C223" s="59"/>
      <c r="D223" s="47"/>
      <c r="E223" s="48"/>
      <c r="F223" s="48"/>
      <c r="G223" s="48"/>
      <c r="H223" s="48"/>
      <c r="I223" s="48"/>
      <c r="J223" s="48"/>
      <c r="K223" s="135"/>
      <c r="L223" s="49" t="s">
        <v>122</v>
      </c>
      <c r="M223" s="49"/>
      <c r="N223" s="49"/>
      <c r="O223" s="49"/>
    </row>
    <row r="224" spans="1:15">
      <c r="A224" s="33"/>
      <c r="B224" s="55">
        <v>219</v>
      </c>
      <c r="C224" s="59"/>
      <c r="D224" s="47"/>
      <c r="E224" s="48"/>
      <c r="F224" s="48"/>
      <c r="G224" s="48"/>
      <c r="H224" s="48"/>
      <c r="I224" s="48"/>
      <c r="J224" s="48"/>
      <c r="K224" s="135"/>
      <c r="L224" s="49" t="s">
        <v>122</v>
      </c>
      <c r="M224" s="49"/>
      <c r="N224" s="49"/>
      <c r="O224" s="49"/>
    </row>
    <row r="225" spans="1:15">
      <c r="A225" s="33"/>
      <c r="B225" s="55">
        <v>220</v>
      </c>
      <c r="C225" s="59"/>
      <c r="D225" s="47"/>
      <c r="E225" s="48"/>
      <c r="F225" s="48"/>
      <c r="G225" s="48"/>
      <c r="H225" s="48"/>
      <c r="I225" s="48"/>
      <c r="J225" s="48"/>
      <c r="K225" s="135"/>
      <c r="L225" s="49" t="s">
        <v>122</v>
      </c>
      <c r="M225" s="49"/>
      <c r="N225" s="49"/>
      <c r="O225" s="49"/>
    </row>
    <row r="226" spans="1:15">
      <c r="A226" s="33"/>
      <c r="B226" s="55">
        <v>221</v>
      </c>
      <c r="C226" s="59"/>
      <c r="D226" s="47"/>
      <c r="E226" s="48"/>
      <c r="F226" s="48"/>
      <c r="G226" s="48"/>
      <c r="H226" s="48"/>
      <c r="I226" s="48"/>
      <c r="J226" s="48"/>
      <c r="K226" s="135"/>
      <c r="L226" s="49" t="s">
        <v>122</v>
      </c>
      <c r="M226" s="49"/>
      <c r="N226" s="49"/>
      <c r="O226" s="49"/>
    </row>
    <row r="227" spans="1:15">
      <c r="A227" s="33"/>
      <c r="B227" s="55">
        <v>222</v>
      </c>
      <c r="C227" s="59"/>
      <c r="D227" s="47"/>
      <c r="E227" s="48"/>
      <c r="F227" s="48"/>
      <c r="G227" s="48"/>
      <c r="H227" s="48"/>
      <c r="I227" s="48"/>
      <c r="J227" s="48"/>
      <c r="K227" s="135"/>
      <c r="L227" s="49" t="s">
        <v>122</v>
      </c>
      <c r="M227" s="49"/>
      <c r="N227" s="49"/>
      <c r="O227" s="49"/>
    </row>
    <row r="228" spans="1:15">
      <c r="A228" s="33"/>
      <c r="B228" s="55">
        <v>223</v>
      </c>
      <c r="C228" s="59"/>
      <c r="D228" s="47"/>
      <c r="E228" s="48"/>
      <c r="F228" s="48"/>
      <c r="G228" s="48"/>
      <c r="H228" s="48"/>
      <c r="I228" s="48"/>
      <c r="J228" s="48"/>
      <c r="K228" s="135"/>
      <c r="L228" s="49" t="s">
        <v>122</v>
      </c>
      <c r="M228" s="49"/>
      <c r="N228" s="49"/>
      <c r="O228" s="49"/>
    </row>
    <row r="229" spans="1:15">
      <c r="A229" s="33"/>
      <c r="B229" s="55">
        <v>224</v>
      </c>
      <c r="C229" s="59"/>
      <c r="D229" s="47"/>
      <c r="E229" s="48"/>
      <c r="F229" s="48"/>
      <c r="G229" s="48"/>
      <c r="H229" s="48"/>
      <c r="I229" s="48"/>
      <c r="J229" s="48"/>
      <c r="K229" s="135"/>
      <c r="L229" s="49" t="s">
        <v>122</v>
      </c>
      <c r="M229" s="49"/>
      <c r="N229" s="49"/>
      <c r="O229" s="49"/>
    </row>
    <row r="230" spans="1:15">
      <c r="A230" s="33"/>
      <c r="B230" s="55">
        <v>225</v>
      </c>
      <c r="C230" s="59"/>
      <c r="D230" s="47"/>
      <c r="E230" s="48"/>
      <c r="F230" s="48"/>
      <c r="G230" s="48"/>
      <c r="H230" s="48"/>
      <c r="I230" s="48"/>
      <c r="J230" s="48"/>
      <c r="K230" s="135"/>
      <c r="L230" s="49" t="s">
        <v>122</v>
      </c>
      <c r="M230" s="49"/>
      <c r="N230" s="49"/>
      <c r="O230" s="49"/>
    </row>
    <row r="231" spans="1:15">
      <c r="A231" s="33"/>
      <c r="B231" s="55">
        <v>226</v>
      </c>
      <c r="C231" s="59"/>
      <c r="D231" s="47"/>
      <c r="E231" s="48"/>
      <c r="F231" s="48"/>
      <c r="G231" s="48"/>
      <c r="H231" s="48"/>
      <c r="I231" s="48"/>
      <c r="J231" s="48"/>
      <c r="K231" s="135"/>
      <c r="L231" s="49" t="s">
        <v>122</v>
      </c>
      <c r="M231" s="49"/>
      <c r="N231" s="49"/>
      <c r="O231" s="49"/>
    </row>
    <row r="232" spans="1:15">
      <c r="A232" s="33"/>
      <c r="B232" s="55">
        <v>227</v>
      </c>
      <c r="C232" s="59"/>
      <c r="D232" s="47"/>
      <c r="E232" s="48"/>
      <c r="F232" s="48"/>
      <c r="G232" s="48"/>
      <c r="H232" s="48"/>
      <c r="I232" s="48"/>
      <c r="J232" s="48"/>
      <c r="K232" s="135"/>
      <c r="L232" s="49" t="s">
        <v>122</v>
      </c>
      <c r="M232" s="49"/>
      <c r="N232" s="49"/>
      <c r="O232" s="49"/>
    </row>
    <row r="233" spans="1:15">
      <c r="A233" s="33"/>
      <c r="B233" s="55">
        <v>228</v>
      </c>
      <c r="C233" s="59"/>
      <c r="D233" s="47"/>
      <c r="E233" s="48"/>
      <c r="F233" s="48"/>
      <c r="G233" s="48"/>
      <c r="H233" s="48"/>
      <c r="I233" s="48"/>
      <c r="J233" s="48"/>
      <c r="K233" s="135"/>
      <c r="L233" s="49" t="s">
        <v>122</v>
      </c>
      <c r="M233" s="49"/>
      <c r="N233" s="49"/>
      <c r="O233" s="49"/>
    </row>
    <row r="234" spans="1:15">
      <c r="A234" s="33"/>
      <c r="B234" s="55">
        <v>229</v>
      </c>
      <c r="C234" s="59"/>
      <c r="D234" s="47"/>
      <c r="E234" s="48"/>
      <c r="F234" s="48"/>
      <c r="G234" s="48"/>
      <c r="H234" s="48"/>
      <c r="I234" s="48"/>
      <c r="J234" s="48"/>
      <c r="K234" s="135"/>
      <c r="L234" s="49" t="s">
        <v>122</v>
      </c>
      <c r="M234" s="49"/>
      <c r="N234" s="49"/>
      <c r="O234" s="49"/>
    </row>
    <row r="235" spans="1:15">
      <c r="A235" s="33"/>
      <c r="B235" s="55">
        <v>230</v>
      </c>
      <c r="C235" s="59"/>
      <c r="D235" s="47"/>
      <c r="E235" s="48"/>
      <c r="F235" s="48"/>
      <c r="G235" s="48"/>
      <c r="H235" s="48"/>
      <c r="I235" s="48"/>
      <c r="J235" s="48"/>
      <c r="K235" s="135"/>
      <c r="L235" s="49" t="s">
        <v>122</v>
      </c>
      <c r="M235" s="49"/>
      <c r="N235" s="49"/>
      <c r="O235" s="49"/>
    </row>
    <row r="236" spans="1:15">
      <c r="A236" s="33"/>
      <c r="B236" s="55">
        <v>231</v>
      </c>
      <c r="C236" s="59"/>
      <c r="D236" s="47"/>
      <c r="E236" s="48"/>
      <c r="F236" s="48"/>
      <c r="G236" s="48"/>
      <c r="H236" s="48"/>
      <c r="I236" s="48"/>
      <c r="J236" s="48"/>
      <c r="K236" s="135"/>
      <c r="L236" s="49" t="s">
        <v>122</v>
      </c>
      <c r="M236" s="49"/>
      <c r="N236" s="49"/>
      <c r="O236" s="49"/>
    </row>
    <row r="237" spans="1:15">
      <c r="A237" s="33"/>
      <c r="B237" s="55">
        <v>232</v>
      </c>
      <c r="C237" s="59"/>
      <c r="D237" s="47"/>
      <c r="E237" s="48"/>
      <c r="F237" s="48"/>
      <c r="G237" s="48"/>
      <c r="H237" s="48"/>
      <c r="I237" s="48"/>
      <c r="J237" s="48"/>
      <c r="K237" s="135"/>
      <c r="L237" s="49" t="s">
        <v>122</v>
      </c>
      <c r="M237" s="49"/>
      <c r="N237" s="49"/>
      <c r="O237" s="49"/>
    </row>
    <row r="238" spans="1:15">
      <c r="A238" s="33"/>
      <c r="B238" s="55">
        <v>233</v>
      </c>
      <c r="C238" s="59"/>
      <c r="D238" s="47"/>
      <c r="E238" s="48"/>
      <c r="F238" s="48"/>
      <c r="G238" s="48"/>
      <c r="H238" s="48"/>
      <c r="I238" s="48"/>
      <c r="J238" s="48"/>
      <c r="K238" s="135"/>
      <c r="L238" s="49" t="s">
        <v>122</v>
      </c>
      <c r="M238" s="49"/>
      <c r="N238" s="49"/>
      <c r="O238" s="49"/>
    </row>
    <row r="239" spans="1:15">
      <c r="A239" s="33"/>
      <c r="B239" s="55">
        <v>234</v>
      </c>
      <c r="C239" s="59"/>
      <c r="D239" s="47"/>
      <c r="E239" s="48"/>
      <c r="F239" s="48"/>
      <c r="G239" s="48"/>
      <c r="H239" s="48"/>
      <c r="I239" s="48"/>
      <c r="J239" s="48"/>
      <c r="K239" s="135"/>
      <c r="L239" s="49" t="s">
        <v>122</v>
      </c>
      <c r="M239" s="49"/>
      <c r="N239" s="49"/>
      <c r="O239" s="49"/>
    </row>
    <row r="240" spans="1:15">
      <c r="A240" s="33"/>
      <c r="B240" s="55">
        <v>235</v>
      </c>
      <c r="C240" s="59"/>
      <c r="D240" s="47"/>
      <c r="E240" s="48"/>
      <c r="F240" s="48"/>
      <c r="G240" s="48"/>
      <c r="H240" s="48"/>
      <c r="I240" s="48"/>
      <c r="J240" s="48"/>
      <c r="K240" s="135"/>
      <c r="L240" s="49" t="s">
        <v>122</v>
      </c>
      <c r="M240" s="49"/>
      <c r="N240" s="49"/>
      <c r="O240" s="49"/>
    </row>
    <row r="241" spans="1:15">
      <c r="A241" s="33"/>
      <c r="B241" s="55">
        <v>236</v>
      </c>
      <c r="C241" s="59"/>
      <c r="D241" s="47"/>
      <c r="E241" s="48"/>
      <c r="F241" s="48"/>
      <c r="G241" s="48"/>
      <c r="H241" s="48"/>
      <c r="I241" s="48"/>
      <c r="J241" s="48"/>
      <c r="K241" s="135"/>
      <c r="L241" s="49" t="s">
        <v>122</v>
      </c>
      <c r="M241" s="49"/>
      <c r="N241" s="49"/>
      <c r="O241" s="49"/>
    </row>
    <row r="242" spans="1:15">
      <c r="A242" s="33"/>
      <c r="B242" s="55">
        <v>237</v>
      </c>
      <c r="C242" s="59"/>
      <c r="D242" s="47"/>
      <c r="E242" s="48"/>
      <c r="F242" s="48"/>
      <c r="G242" s="48"/>
      <c r="H242" s="48"/>
      <c r="I242" s="48"/>
      <c r="J242" s="48"/>
      <c r="K242" s="135"/>
      <c r="L242" s="49" t="s">
        <v>122</v>
      </c>
      <c r="M242" s="49"/>
      <c r="N242" s="49"/>
      <c r="O242" s="49"/>
    </row>
    <row r="243" spans="1:15">
      <c r="A243" s="33"/>
      <c r="B243" s="55">
        <v>238</v>
      </c>
      <c r="C243" s="59"/>
      <c r="D243" s="47"/>
      <c r="E243" s="48"/>
      <c r="F243" s="48"/>
      <c r="G243" s="48"/>
      <c r="H243" s="48"/>
      <c r="I243" s="48"/>
      <c r="J243" s="48"/>
      <c r="K243" s="135"/>
      <c r="L243" s="49" t="s">
        <v>122</v>
      </c>
      <c r="M243" s="49"/>
      <c r="N243" s="49"/>
      <c r="O243" s="49"/>
    </row>
    <row r="244" spans="1:15">
      <c r="A244" s="33"/>
      <c r="B244" s="55">
        <v>239</v>
      </c>
      <c r="C244" s="59"/>
      <c r="D244" s="47"/>
      <c r="E244" s="48"/>
      <c r="F244" s="48"/>
      <c r="G244" s="48"/>
      <c r="H244" s="48"/>
      <c r="I244" s="48"/>
      <c r="J244" s="48"/>
      <c r="K244" s="135"/>
      <c r="L244" s="49" t="s">
        <v>122</v>
      </c>
      <c r="M244" s="49"/>
      <c r="N244" s="49"/>
      <c r="O244" s="49"/>
    </row>
    <row r="245" spans="1:15">
      <c r="A245" s="33"/>
      <c r="B245" s="55">
        <v>240</v>
      </c>
      <c r="C245" s="59"/>
      <c r="D245" s="47"/>
      <c r="E245" s="48"/>
      <c r="F245" s="48"/>
      <c r="G245" s="48"/>
      <c r="H245" s="48"/>
      <c r="I245" s="48"/>
      <c r="J245" s="48"/>
      <c r="K245" s="135"/>
      <c r="L245" s="49" t="s">
        <v>122</v>
      </c>
      <c r="M245" s="49"/>
      <c r="N245" s="49"/>
      <c r="O245" s="49"/>
    </row>
    <row r="246" spans="1:15">
      <c r="A246" s="33"/>
      <c r="B246" s="55">
        <v>241</v>
      </c>
      <c r="C246" s="59"/>
      <c r="D246" s="47"/>
      <c r="E246" s="48"/>
      <c r="F246" s="48"/>
      <c r="G246" s="48"/>
      <c r="H246" s="48"/>
      <c r="I246" s="48"/>
      <c r="J246" s="48"/>
      <c r="K246" s="135"/>
      <c r="L246" s="49" t="s">
        <v>122</v>
      </c>
      <c r="M246" s="49"/>
      <c r="N246" s="49"/>
      <c r="O246" s="49"/>
    </row>
    <row r="247" spans="1:15">
      <c r="A247" s="33"/>
      <c r="B247" s="55">
        <v>242</v>
      </c>
      <c r="C247" s="59"/>
      <c r="D247" s="47"/>
      <c r="E247" s="48"/>
      <c r="F247" s="48"/>
      <c r="G247" s="48"/>
      <c r="H247" s="48"/>
      <c r="I247" s="48"/>
      <c r="J247" s="48"/>
      <c r="K247" s="135"/>
      <c r="L247" s="49" t="s">
        <v>122</v>
      </c>
      <c r="M247" s="49"/>
      <c r="N247" s="49"/>
      <c r="O247" s="49"/>
    </row>
    <row r="248" spans="1:15">
      <c r="A248" s="33"/>
      <c r="B248" s="55">
        <v>243</v>
      </c>
      <c r="C248" s="59"/>
      <c r="D248" s="47"/>
      <c r="E248" s="48"/>
      <c r="F248" s="48"/>
      <c r="G248" s="48"/>
      <c r="H248" s="48"/>
      <c r="I248" s="48"/>
      <c r="J248" s="48"/>
      <c r="K248" s="135"/>
      <c r="L248" s="49" t="s">
        <v>122</v>
      </c>
      <c r="M248" s="49"/>
      <c r="N248" s="49"/>
      <c r="O248" s="49"/>
    </row>
    <row r="249" spans="1:15">
      <c r="A249" s="33"/>
      <c r="B249" s="55">
        <v>244</v>
      </c>
      <c r="C249" s="59"/>
      <c r="D249" s="47"/>
      <c r="E249" s="48"/>
      <c r="F249" s="48"/>
      <c r="G249" s="48"/>
      <c r="H249" s="48"/>
      <c r="I249" s="48"/>
      <c r="J249" s="48"/>
      <c r="K249" s="135"/>
      <c r="L249" s="49" t="s">
        <v>122</v>
      </c>
      <c r="M249" s="49"/>
      <c r="N249" s="49"/>
      <c r="O249" s="49"/>
    </row>
    <row r="250" spans="1:15">
      <c r="A250" s="33"/>
      <c r="B250" s="55">
        <v>245</v>
      </c>
      <c r="C250" s="59"/>
      <c r="D250" s="47"/>
      <c r="E250" s="48"/>
      <c r="F250" s="48"/>
      <c r="G250" s="48"/>
      <c r="H250" s="48"/>
      <c r="I250" s="48"/>
      <c r="J250" s="48"/>
      <c r="K250" s="135"/>
      <c r="L250" s="49" t="s">
        <v>122</v>
      </c>
      <c r="M250" s="49"/>
      <c r="N250" s="49"/>
      <c r="O250" s="49"/>
    </row>
    <row r="251" spans="1:15">
      <c r="A251" s="33"/>
      <c r="B251" s="55">
        <v>246</v>
      </c>
      <c r="C251" s="59"/>
      <c r="D251" s="47"/>
      <c r="E251" s="48"/>
      <c r="F251" s="48"/>
      <c r="G251" s="48"/>
      <c r="H251" s="48"/>
      <c r="I251" s="48"/>
      <c r="J251" s="48"/>
      <c r="K251" s="135"/>
      <c r="L251" s="49" t="s">
        <v>122</v>
      </c>
      <c r="M251" s="49"/>
      <c r="N251" s="49"/>
      <c r="O251" s="49"/>
    </row>
    <row r="252" spans="1:15">
      <c r="A252" s="33"/>
      <c r="B252" s="55">
        <v>247</v>
      </c>
      <c r="C252" s="59"/>
      <c r="D252" s="47"/>
      <c r="E252" s="48"/>
      <c r="F252" s="48"/>
      <c r="G252" s="48"/>
      <c r="H252" s="48"/>
      <c r="I252" s="48"/>
      <c r="J252" s="48"/>
      <c r="K252" s="135"/>
      <c r="L252" s="49" t="s">
        <v>122</v>
      </c>
      <c r="M252" s="49"/>
      <c r="N252" s="49"/>
      <c r="O252" s="49"/>
    </row>
    <row r="253" spans="1:15">
      <c r="A253" s="33"/>
      <c r="B253" s="55">
        <v>248</v>
      </c>
      <c r="C253" s="59"/>
      <c r="D253" s="47"/>
      <c r="E253" s="48"/>
      <c r="F253" s="48"/>
      <c r="G253" s="48"/>
      <c r="H253" s="48"/>
      <c r="I253" s="48"/>
      <c r="J253" s="48"/>
      <c r="K253" s="135"/>
      <c r="L253" s="49" t="s">
        <v>122</v>
      </c>
      <c r="M253" s="49"/>
      <c r="N253" s="49"/>
      <c r="O253" s="49"/>
    </row>
    <row r="254" spans="1:15">
      <c r="A254" s="33"/>
      <c r="B254" s="55">
        <v>249</v>
      </c>
      <c r="C254" s="59"/>
      <c r="D254" s="47"/>
      <c r="E254" s="48"/>
      <c r="F254" s="48"/>
      <c r="G254" s="48"/>
      <c r="H254" s="48"/>
      <c r="I254" s="48"/>
      <c r="J254" s="48"/>
      <c r="K254" s="135"/>
      <c r="L254" s="49" t="s">
        <v>122</v>
      </c>
      <c r="M254" s="49"/>
      <c r="N254" s="49"/>
      <c r="O254" s="49"/>
    </row>
    <row r="255" spans="1:15">
      <c r="A255" s="33"/>
      <c r="B255" s="55">
        <v>250</v>
      </c>
      <c r="C255" s="59"/>
      <c r="D255" s="47"/>
      <c r="E255" s="48"/>
      <c r="F255" s="48"/>
      <c r="G255" s="48"/>
      <c r="H255" s="48"/>
      <c r="I255" s="48"/>
      <c r="J255" s="48"/>
      <c r="K255" s="135"/>
      <c r="L255" s="49" t="s">
        <v>122</v>
      </c>
      <c r="M255" s="49"/>
      <c r="N255" s="49"/>
      <c r="O255" s="49"/>
    </row>
    <row r="256" spans="1:15">
      <c r="A256" s="33"/>
      <c r="B256" s="55">
        <v>251</v>
      </c>
      <c r="C256" s="59"/>
      <c r="D256" s="47"/>
      <c r="E256" s="48"/>
      <c r="F256" s="48"/>
      <c r="G256" s="48"/>
      <c r="H256" s="48"/>
      <c r="I256" s="48"/>
      <c r="J256" s="48"/>
      <c r="K256" s="135"/>
      <c r="L256" s="49" t="s">
        <v>122</v>
      </c>
      <c r="M256" s="49"/>
      <c r="N256" s="49"/>
      <c r="O256" s="49"/>
    </row>
    <row r="257" spans="1:15">
      <c r="A257" s="33"/>
      <c r="B257" s="55">
        <v>252</v>
      </c>
      <c r="C257" s="59"/>
      <c r="D257" s="47"/>
      <c r="E257" s="48"/>
      <c r="F257" s="48"/>
      <c r="G257" s="48"/>
      <c r="H257" s="48"/>
      <c r="I257" s="48"/>
      <c r="J257" s="48"/>
      <c r="K257" s="135"/>
      <c r="L257" s="49" t="s">
        <v>122</v>
      </c>
      <c r="M257" s="49"/>
      <c r="N257" s="49"/>
      <c r="O257" s="49"/>
    </row>
    <row r="258" spans="1:15">
      <c r="A258" s="33"/>
      <c r="B258" s="55">
        <v>253</v>
      </c>
      <c r="C258" s="59"/>
      <c r="D258" s="47"/>
      <c r="E258" s="48"/>
      <c r="F258" s="48"/>
      <c r="G258" s="48"/>
      <c r="H258" s="48"/>
      <c r="I258" s="48"/>
      <c r="J258" s="48"/>
      <c r="K258" s="135"/>
      <c r="L258" s="49" t="s">
        <v>122</v>
      </c>
      <c r="M258" s="49"/>
      <c r="N258" s="49"/>
      <c r="O258" s="49"/>
    </row>
    <row r="259" spans="1:15">
      <c r="A259" s="33"/>
      <c r="B259" s="55">
        <v>254</v>
      </c>
      <c r="C259" s="59"/>
      <c r="D259" s="47"/>
      <c r="E259" s="48"/>
      <c r="F259" s="48"/>
      <c r="G259" s="48"/>
      <c r="H259" s="48"/>
      <c r="I259" s="48"/>
      <c r="J259" s="48"/>
      <c r="K259" s="135"/>
      <c r="L259" s="49" t="s">
        <v>122</v>
      </c>
      <c r="M259" s="49"/>
      <c r="N259" s="49"/>
      <c r="O259" s="49"/>
    </row>
    <row r="260" spans="1:15">
      <c r="A260" s="33"/>
      <c r="B260" s="55">
        <v>255</v>
      </c>
      <c r="C260" s="59"/>
      <c r="D260" s="47"/>
      <c r="E260" s="48"/>
      <c r="F260" s="48"/>
      <c r="G260" s="48"/>
      <c r="H260" s="48"/>
      <c r="I260" s="48"/>
      <c r="J260" s="48"/>
      <c r="K260" s="135"/>
      <c r="L260" s="49" t="s">
        <v>122</v>
      </c>
      <c r="M260" s="49"/>
      <c r="N260" s="49"/>
      <c r="O260" s="49"/>
    </row>
    <row r="261" spans="1:15">
      <c r="A261" s="33"/>
      <c r="B261" s="55">
        <v>256</v>
      </c>
      <c r="C261" s="59"/>
      <c r="D261" s="47"/>
      <c r="E261" s="48"/>
      <c r="F261" s="48"/>
      <c r="G261" s="48"/>
      <c r="H261" s="48"/>
      <c r="I261" s="48"/>
      <c r="J261" s="48"/>
      <c r="K261" s="135"/>
      <c r="L261" s="49" t="s">
        <v>122</v>
      </c>
      <c r="M261" s="49"/>
      <c r="N261" s="49"/>
      <c r="O261" s="49"/>
    </row>
    <row r="262" spans="1:15">
      <c r="A262" s="33"/>
      <c r="B262" s="55">
        <v>257</v>
      </c>
      <c r="C262" s="59"/>
      <c r="D262" s="47"/>
      <c r="E262" s="48"/>
      <c r="F262" s="48"/>
      <c r="G262" s="48"/>
      <c r="H262" s="48"/>
      <c r="I262" s="48"/>
      <c r="J262" s="48"/>
      <c r="K262" s="135"/>
      <c r="L262" s="49" t="s">
        <v>122</v>
      </c>
      <c r="M262" s="49"/>
      <c r="N262" s="49"/>
      <c r="O262" s="49"/>
    </row>
    <row r="263" spans="1:15">
      <c r="A263" s="33"/>
      <c r="B263" s="55">
        <v>258</v>
      </c>
      <c r="C263" s="59"/>
      <c r="D263" s="47"/>
      <c r="E263" s="48"/>
      <c r="F263" s="48"/>
      <c r="G263" s="48"/>
      <c r="H263" s="48"/>
      <c r="I263" s="48"/>
      <c r="J263" s="48"/>
      <c r="K263" s="135"/>
      <c r="L263" s="49" t="s">
        <v>122</v>
      </c>
      <c r="M263" s="49"/>
      <c r="N263" s="49"/>
      <c r="O263" s="49"/>
    </row>
    <row r="264" spans="1:15">
      <c r="A264" s="33"/>
      <c r="B264" s="55">
        <v>259</v>
      </c>
      <c r="C264" s="59"/>
      <c r="D264" s="47"/>
      <c r="E264" s="48"/>
      <c r="F264" s="48"/>
      <c r="G264" s="48"/>
      <c r="H264" s="48"/>
      <c r="I264" s="48"/>
      <c r="J264" s="48"/>
      <c r="K264" s="135"/>
      <c r="L264" s="49" t="s">
        <v>122</v>
      </c>
      <c r="M264" s="49"/>
      <c r="N264" s="49"/>
      <c r="O264" s="49"/>
    </row>
    <row r="265" spans="1:15">
      <c r="A265" s="33"/>
      <c r="B265" s="55">
        <v>260</v>
      </c>
      <c r="C265" s="59"/>
      <c r="D265" s="47"/>
      <c r="E265" s="48"/>
      <c r="F265" s="48"/>
      <c r="G265" s="48"/>
      <c r="H265" s="48"/>
      <c r="I265" s="48"/>
      <c r="J265" s="48"/>
      <c r="K265" s="135"/>
      <c r="L265" s="49" t="s">
        <v>122</v>
      </c>
      <c r="M265" s="49"/>
      <c r="N265" s="49"/>
      <c r="O265" s="49"/>
    </row>
    <row r="266" spans="1:15">
      <c r="A266" s="33"/>
      <c r="B266" s="55">
        <v>261</v>
      </c>
      <c r="C266" s="59"/>
      <c r="D266" s="47"/>
      <c r="E266" s="48"/>
      <c r="F266" s="48"/>
      <c r="G266" s="48"/>
      <c r="H266" s="48"/>
      <c r="I266" s="48"/>
      <c r="J266" s="48"/>
      <c r="K266" s="135"/>
      <c r="L266" s="49" t="s">
        <v>122</v>
      </c>
      <c r="M266" s="49"/>
      <c r="N266" s="49"/>
      <c r="O266" s="49"/>
    </row>
    <row r="267" spans="1:15">
      <c r="A267" s="33"/>
      <c r="B267" s="55">
        <v>262</v>
      </c>
      <c r="C267" s="59"/>
      <c r="D267" s="47"/>
      <c r="E267" s="48"/>
      <c r="F267" s="48"/>
      <c r="G267" s="48"/>
      <c r="H267" s="48"/>
      <c r="I267" s="48"/>
      <c r="J267" s="48"/>
      <c r="K267" s="135"/>
      <c r="L267" s="49" t="s">
        <v>122</v>
      </c>
      <c r="M267" s="49"/>
      <c r="N267" s="49"/>
      <c r="O267" s="49"/>
    </row>
    <row r="268" spans="1:15">
      <c r="A268" s="33"/>
      <c r="B268" s="55">
        <v>263</v>
      </c>
      <c r="C268" s="59"/>
      <c r="D268" s="47"/>
      <c r="E268" s="48"/>
      <c r="F268" s="48"/>
      <c r="G268" s="48"/>
      <c r="H268" s="48"/>
      <c r="I268" s="48"/>
      <c r="J268" s="48"/>
      <c r="K268" s="135"/>
      <c r="L268" s="49" t="s">
        <v>122</v>
      </c>
      <c r="M268" s="49"/>
      <c r="N268" s="49"/>
      <c r="O268" s="49"/>
    </row>
    <row r="269" spans="1:15">
      <c r="A269" s="33"/>
      <c r="B269" s="55">
        <v>264</v>
      </c>
      <c r="C269" s="59"/>
      <c r="D269" s="47"/>
      <c r="E269" s="48"/>
      <c r="F269" s="48"/>
      <c r="G269" s="48"/>
      <c r="H269" s="48"/>
      <c r="I269" s="48"/>
      <c r="J269" s="48"/>
      <c r="K269" s="135"/>
      <c r="L269" s="49" t="s">
        <v>122</v>
      </c>
      <c r="M269" s="49"/>
      <c r="N269" s="49"/>
      <c r="O269" s="49"/>
    </row>
    <row r="270" spans="1:15">
      <c r="A270" s="33"/>
      <c r="B270" s="55">
        <v>265</v>
      </c>
      <c r="C270" s="59"/>
      <c r="D270" s="47"/>
      <c r="E270" s="48"/>
      <c r="F270" s="48"/>
      <c r="G270" s="48"/>
      <c r="H270" s="48"/>
      <c r="I270" s="48"/>
      <c r="J270" s="48"/>
      <c r="K270" s="135"/>
      <c r="L270" s="49" t="s">
        <v>122</v>
      </c>
      <c r="M270" s="49"/>
      <c r="N270" s="49"/>
      <c r="O270" s="49"/>
    </row>
    <row r="271" spans="1:15">
      <c r="A271" s="33"/>
      <c r="B271" s="55">
        <v>266</v>
      </c>
      <c r="C271" s="59"/>
      <c r="D271" s="47"/>
      <c r="E271" s="48"/>
      <c r="F271" s="48"/>
      <c r="G271" s="48"/>
      <c r="H271" s="48"/>
      <c r="I271" s="48"/>
      <c r="J271" s="48"/>
      <c r="K271" s="135"/>
      <c r="L271" s="49" t="s">
        <v>122</v>
      </c>
      <c r="M271" s="49"/>
      <c r="N271" s="49"/>
      <c r="O271" s="49"/>
    </row>
    <row r="272" spans="1:15">
      <c r="A272" s="33"/>
      <c r="B272" s="55">
        <v>267</v>
      </c>
      <c r="C272" s="59"/>
      <c r="D272" s="47"/>
      <c r="E272" s="48"/>
      <c r="F272" s="48"/>
      <c r="G272" s="48"/>
      <c r="H272" s="48"/>
      <c r="I272" s="48"/>
      <c r="J272" s="48"/>
      <c r="K272" s="135"/>
      <c r="L272" s="49" t="s">
        <v>122</v>
      </c>
      <c r="M272" s="49"/>
      <c r="N272" s="49"/>
      <c r="O272" s="49"/>
    </row>
    <row r="273" spans="1:15">
      <c r="A273" s="33"/>
      <c r="B273" s="55">
        <v>268</v>
      </c>
      <c r="C273" s="59"/>
      <c r="D273" s="47"/>
      <c r="E273" s="48"/>
      <c r="F273" s="48"/>
      <c r="G273" s="48"/>
      <c r="H273" s="48"/>
      <c r="I273" s="48"/>
      <c r="J273" s="48"/>
      <c r="K273" s="135"/>
      <c r="L273" s="49" t="s">
        <v>122</v>
      </c>
      <c r="M273" s="49"/>
      <c r="N273" s="49"/>
      <c r="O273" s="49"/>
    </row>
    <row r="274" spans="1:15">
      <c r="A274" s="33"/>
      <c r="B274" s="55">
        <v>269</v>
      </c>
      <c r="C274" s="59"/>
      <c r="D274" s="47"/>
      <c r="E274" s="48"/>
      <c r="F274" s="48"/>
      <c r="G274" s="48"/>
      <c r="H274" s="48"/>
      <c r="I274" s="48"/>
      <c r="J274" s="48"/>
      <c r="K274" s="135"/>
      <c r="L274" s="49" t="s">
        <v>122</v>
      </c>
      <c r="M274" s="49"/>
      <c r="N274" s="49"/>
      <c r="O274" s="49"/>
    </row>
    <row r="275" spans="1:15">
      <c r="A275" s="33"/>
      <c r="B275" s="55">
        <v>270</v>
      </c>
      <c r="C275" s="59"/>
      <c r="D275" s="47"/>
      <c r="E275" s="48"/>
      <c r="F275" s="48"/>
      <c r="G275" s="48"/>
      <c r="H275" s="48"/>
      <c r="I275" s="48"/>
      <c r="J275" s="48"/>
      <c r="K275" s="135"/>
      <c r="L275" s="49" t="s">
        <v>122</v>
      </c>
      <c r="M275" s="49"/>
      <c r="N275" s="49"/>
      <c r="O275" s="49"/>
    </row>
    <row r="276" spans="1:15">
      <c r="A276" s="33"/>
      <c r="B276" s="55">
        <v>271</v>
      </c>
      <c r="C276" s="59"/>
      <c r="D276" s="47"/>
      <c r="E276" s="48"/>
      <c r="F276" s="48"/>
      <c r="G276" s="48"/>
      <c r="H276" s="48"/>
      <c r="I276" s="48"/>
      <c r="J276" s="48"/>
      <c r="K276" s="135"/>
      <c r="L276" s="49" t="s">
        <v>122</v>
      </c>
      <c r="M276" s="49"/>
      <c r="N276" s="49"/>
      <c r="O276" s="49"/>
    </row>
    <row r="277" spans="1:15">
      <c r="A277" s="33"/>
      <c r="B277" s="55">
        <v>272</v>
      </c>
      <c r="C277" s="59"/>
      <c r="D277" s="47"/>
      <c r="E277" s="48"/>
      <c r="F277" s="48"/>
      <c r="G277" s="48"/>
      <c r="H277" s="48"/>
      <c r="I277" s="48"/>
      <c r="J277" s="48"/>
      <c r="K277" s="135"/>
      <c r="L277" s="49" t="s">
        <v>122</v>
      </c>
      <c r="M277" s="49"/>
      <c r="N277" s="49"/>
      <c r="O277" s="49"/>
    </row>
    <row r="278" spans="1:15">
      <c r="A278" s="33"/>
      <c r="B278" s="55">
        <v>273</v>
      </c>
      <c r="C278" s="59"/>
      <c r="D278" s="47"/>
      <c r="E278" s="48"/>
      <c r="F278" s="48"/>
      <c r="G278" s="48"/>
      <c r="H278" s="48"/>
      <c r="I278" s="48"/>
      <c r="J278" s="48"/>
      <c r="K278" s="135"/>
      <c r="L278" s="49" t="s">
        <v>122</v>
      </c>
      <c r="M278" s="49"/>
      <c r="N278" s="49"/>
      <c r="O278" s="49"/>
    </row>
    <row r="279" spans="1:15">
      <c r="A279" s="33"/>
      <c r="B279" s="55">
        <v>274</v>
      </c>
      <c r="C279" s="59"/>
      <c r="D279" s="47"/>
      <c r="E279" s="48"/>
      <c r="F279" s="48"/>
      <c r="G279" s="48"/>
      <c r="H279" s="48"/>
      <c r="I279" s="48"/>
      <c r="J279" s="48"/>
      <c r="K279" s="135"/>
      <c r="L279" s="49" t="s">
        <v>122</v>
      </c>
      <c r="M279" s="49"/>
      <c r="N279" s="49"/>
      <c r="O279" s="49"/>
    </row>
    <row r="280" spans="1:15">
      <c r="A280" s="33"/>
      <c r="B280" s="55">
        <v>275</v>
      </c>
      <c r="C280" s="59"/>
      <c r="D280" s="47"/>
      <c r="E280" s="48"/>
      <c r="F280" s="48"/>
      <c r="G280" s="48"/>
      <c r="H280" s="48"/>
      <c r="I280" s="48"/>
      <c r="J280" s="48"/>
      <c r="K280" s="135"/>
      <c r="L280" s="49" t="s">
        <v>122</v>
      </c>
      <c r="M280" s="49"/>
      <c r="N280" s="49"/>
      <c r="O280" s="49"/>
    </row>
    <row r="281" spans="1:15">
      <c r="A281" s="33"/>
      <c r="B281" s="55">
        <v>276</v>
      </c>
      <c r="C281" s="59"/>
      <c r="D281" s="47"/>
      <c r="E281" s="48"/>
      <c r="F281" s="48"/>
      <c r="G281" s="48"/>
      <c r="H281" s="48"/>
      <c r="I281" s="48"/>
      <c r="J281" s="48"/>
      <c r="K281" s="135"/>
      <c r="L281" s="49" t="s">
        <v>122</v>
      </c>
      <c r="M281" s="49"/>
      <c r="N281" s="49"/>
      <c r="O281" s="49"/>
    </row>
    <row r="282" spans="1:15">
      <c r="A282" s="33"/>
      <c r="B282" s="55">
        <v>277</v>
      </c>
      <c r="C282" s="59"/>
      <c r="D282" s="47"/>
      <c r="E282" s="48"/>
      <c r="F282" s="48"/>
      <c r="G282" s="48"/>
      <c r="H282" s="48"/>
      <c r="I282" s="48"/>
      <c r="J282" s="48"/>
      <c r="K282" s="135"/>
      <c r="L282" s="49" t="s">
        <v>122</v>
      </c>
      <c r="M282" s="49"/>
      <c r="N282" s="49"/>
      <c r="O282" s="49"/>
    </row>
    <row r="283" spans="1:15">
      <c r="A283" s="33"/>
      <c r="B283" s="55">
        <v>278</v>
      </c>
      <c r="C283" s="59"/>
      <c r="D283" s="47"/>
      <c r="E283" s="48"/>
      <c r="F283" s="48"/>
      <c r="G283" s="48"/>
      <c r="H283" s="48"/>
      <c r="I283" s="48"/>
      <c r="J283" s="48"/>
      <c r="K283" s="135"/>
      <c r="L283" s="49" t="s">
        <v>122</v>
      </c>
      <c r="M283" s="49"/>
      <c r="N283" s="49"/>
      <c r="O283" s="49"/>
    </row>
    <row r="284" spans="1:15">
      <c r="A284" s="33"/>
      <c r="B284" s="55">
        <v>279</v>
      </c>
      <c r="C284" s="59"/>
      <c r="D284" s="47"/>
      <c r="E284" s="48"/>
      <c r="F284" s="48"/>
      <c r="G284" s="48"/>
      <c r="H284" s="48"/>
      <c r="I284" s="48"/>
      <c r="J284" s="48"/>
      <c r="K284" s="135"/>
      <c r="L284" s="49" t="s">
        <v>122</v>
      </c>
      <c r="M284" s="49"/>
      <c r="N284" s="49"/>
      <c r="O284" s="49"/>
    </row>
    <row r="285" spans="1:15">
      <c r="A285" s="33"/>
      <c r="B285" s="55">
        <v>280</v>
      </c>
      <c r="C285" s="59"/>
      <c r="D285" s="47"/>
      <c r="E285" s="48"/>
      <c r="F285" s="48"/>
      <c r="G285" s="48"/>
      <c r="H285" s="48"/>
      <c r="I285" s="48"/>
      <c r="J285" s="48"/>
      <c r="K285" s="135"/>
      <c r="L285" s="49" t="s">
        <v>122</v>
      </c>
      <c r="M285" s="49"/>
      <c r="N285" s="49"/>
      <c r="O285" s="49"/>
    </row>
    <row r="286" spans="1:15">
      <c r="A286" s="33"/>
      <c r="B286" s="55">
        <v>281</v>
      </c>
      <c r="C286" s="59"/>
      <c r="D286" s="47"/>
      <c r="E286" s="48"/>
      <c r="F286" s="48"/>
      <c r="G286" s="48"/>
      <c r="H286" s="48"/>
      <c r="I286" s="48"/>
      <c r="J286" s="48"/>
      <c r="K286" s="135"/>
      <c r="L286" s="49" t="s">
        <v>122</v>
      </c>
      <c r="M286" s="49"/>
      <c r="N286" s="49"/>
      <c r="O286" s="49"/>
    </row>
    <row r="287" spans="1:15">
      <c r="A287" s="33"/>
      <c r="B287" s="55">
        <v>282</v>
      </c>
      <c r="C287" s="59"/>
      <c r="D287" s="47"/>
      <c r="E287" s="48"/>
      <c r="F287" s="48"/>
      <c r="G287" s="48"/>
      <c r="H287" s="48"/>
      <c r="I287" s="48"/>
      <c r="J287" s="48"/>
      <c r="K287" s="135"/>
      <c r="L287" s="49" t="s">
        <v>122</v>
      </c>
      <c r="M287" s="49"/>
      <c r="N287" s="49"/>
      <c r="O287" s="49"/>
    </row>
    <row r="288" spans="1:15">
      <c r="A288" s="33"/>
      <c r="B288" s="55">
        <v>283</v>
      </c>
      <c r="C288" s="59"/>
      <c r="D288" s="47"/>
      <c r="E288" s="48"/>
      <c r="F288" s="48"/>
      <c r="G288" s="48"/>
      <c r="H288" s="48"/>
      <c r="I288" s="48"/>
      <c r="J288" s="48"/>
      <c r="K288" s="135"/>
      <c r="L288" s="49" t="s">
        <v>122</v>
      </c>
      <c r="M288" s="49"/>
      <c r="N288" s="49"/>
      <c r="O288" s="49"/>
    </row>
    <row r="289" spans="1:15">
      <c r="A289" s="33"/>
      <c r="B289" s="55">
        <v>284</v>
      </c>
      <c r="C289" s="59"/>
      <c r="D289" s="47"/>
      <c r="E289" s="48"/>
      <c r="F289" s="48"/>
      <c r="G289" s="48"/>
      <c r="H289" s="48"/>
      <c r="I289" s="48"/>
      <c r="J289" s="48"/>
      <c r="K289" s="135"/>
      <c r="L289" s="49" t="s">
        <v>122</v>
      </c>
      <c r="M289" s="49"/>
      <c r="N289" s="49"/>
      <c r="O289" s="49"/>
    </row>
    <row r="290" spans="1:15">
      <c r="A290" s="33"/>
      <c r="B290" s="55">
        <v>285</v>
      </c>
      <c r="C290" s="59"/>
      <c r="D290" s="47"/>
      <c r="E290" s="48"/>
      <c r="F290" s="48"/>
      <c r="G290" s="48"/>
      <c r="H290" s="48"/>
      <c r="I290" s="48"/>
      <c r="J290" s="48"/>
      <c r="K290" s="135"/>
      <c r="L290" s="49" t="s">
        <v>122</v>
      </c>
      <c r="M290" s="49"/>
      <c r="N290" s="49"/>
      <c r="O290" s="49"/>
    </row>
    <row r="291" spans="1:15">
      <c r="A291" s="33"/>
      <c r="B291" s="55">
        <v>286</v>
      </c>
      <c r="C291" s="59"/>
      <c r="D291" s="47"/>
      <c r="E291" s="48"/>
      <c r="F291" s="48"/>
      <c r="G291" s="48"/>
      <c r="H291" s="48"/>
      <c r="I291" s="48"/>
      <c r="J291" s="48"/>
      <c r="K291" s="135"/>
      <c r="L291" s="49" t="s">
        <v>122</v>
      </c>
      <c r="M291" s="49"/>
      <c r="N291" s="49"/>
      <c r="O291" s="49"/>
    </row>
    <row r="292" spans="1:15">
      <c r="A292" s="33"/>
      <c r="B292" s="55">
        <v>287</v>
      </c>
      <c r="C292" s="59"/>
      <c r="D292" s="47"/>
      <c r="E292" s="48"/>
      <c r="F292" s="48"/>
      <c r="G292" s="48"/>
      <c r="H292" s="48"/>
      <c r="I292" s="48"/>
      <c r="J292" s="48"/>
      <c r="K292" s="135"/>
      <c r="L292" s="49" t="s">
        <v>122</v>
      </c>
      <c r="M292" s="49"/>
      <c r="N292" s="49"/>
      <c r="O292" s="49"/>
    </row>
    <row r="293" spans="1:15">
      <c r="A293" s="33"/>
      <c r="B293" s="55">
        <v>288</v>
      </c>
      <c r="C293" s="59"/>
      <c r="D293" s="47"/>
      <c r="E293" s="48"/>
      <c r="F293" s="48"/>
      <c r="G293" s="48"/>
      <c r="H293" s="48"/>
      <c r="I293" s="48"/>
      <c r="J293" s="48"/>
      <c r="K293" s="135"/>
      <c r="L293" s="49" t="s">
        <v>122</v>
      </c>
      <c r="M293" s="49"/>
      <c r="N293" s="49"/>
      <c r="O293" s="49"/>
    </row>
    <row r="294" spans="1:15">
      <c r="A294" s="33"/>
      <c r="B294" s="55">
        <v>289</v>
      </c>
      <c r="C294" s="59"/>
      <c r="D294" s="47"/>
      <c r="E294" s="48"/>
      <c r="F294" s="48"/>
      <c r="G294" s="48"/>
      <c r="H294" s="48"/>
      <c r="I294" s="48"/>
      <c r="J294" s="48"/>
      <c r="K294" s="135"/>
      <c r="L294" s="49" t="s">
        <v>122</v>
      </c>
      <c r="M294" s="49"/>
      <c r="N294" s="49"/>
      <c r="O294" s="49"/>
    </row>
    <row r="295" spans="1:15">
      <c r="A295" s="33"/>
      <c r="B295" s="55">
        <v>290</v>
      </c>
      <c r="C295" s="59"/>
      <c r="D295" s="47"/>
      <c r="E295" s="48"/>
      <c r="F295" s="48"/>
      <c r="G295" s="48"/>
      <c r="H295" s="48"/>
      <c r="I295" s="48"/>
      <c r="J295" s="48"/>
      <c r="K295" s="135"/>
      <c r="L295" s="49" t="s">
        <v>122</v>
      </c>
      <c r="M295" s="49"/>
      <c r="N295" s="49"/>
      <c r="O295" s="49"/>
    </row>
    <row r="296" spans="1:15">
      <c r="A296" s="33"/>
      <c r="B296" s="55">
        <v>291</v>
      </c>
      <c r="C296" s="59"/>
      <c r="D296" s="47"/>
      <c r="E296" s="48"/>
      <c r="F296" s="48"/>
      <c r="G296" s="48"/>
      <c r="H296" s="48"/>
      <c r="I296" s="48"/>
      <c r="J296" s="48"/>
      <c r="K296" s="135"/>
      <c r="L296" s="49" t="s">
        <v>122</v>
      </c>
      <c r="M296" s="49"/>
      <c r="N296" s="49"/>
      <c r="O296" s="49"/>
    </row>
    <row r="297" spans="1:15">
      <c r="A297" s="33"/>
      <c r="B297" s="55">
        <v>292</v>
      </c>
      <c r="C297" s="59"/>
      <c r="D297" s="47"/>
      <c r="E297" s="48"/>
      <c r="F297" s="48"/>
      <c r="G297" s="48"/>
      <c r="H297" s="48"/>
      <c r="I297" s="48"/>
      <c r="J297" s="48"/>
      <c r="K297" s="135"/>
      <c r="L297" s="49" t="s">
        <v>122</v>
      </c>
      <c r="M297" s="49"/>
      <c r="N297" s="49"/>
      <c r="O297" s="49"/>
    </row>
    <row r="298" spans="1:15">
      <c r="A298" s="33"/>
      <c r="B298" s="55">
        <v>293</v>
      </c>
      <c r="C298" s="59"/>
      <c r="D298" s="47"/>
      <c r="E298" s="48"/>
      <c r="F298" s="48"/>
      <c r="G298" s="48"/>
      <c r="H298" s="48"/>
      <c r="I298" s="48"/>
      <c r="J298" s="48"/>
      <c r="K298" s="135"/>
      <c r="L298" s="49" t="s">
        <v>122</v>
      </c>
      <c r="M298" s="49"/>
      <c r="N298" s="49"/>
      <c r="O298" s="49"/>
    </row>
    <row r="299" spans="1:15">
      <c r="A299" s="33"/>
      <c r="B299" s="55">
        <v>294</v>
      </c>
      <c r="C299" s="59"/>
      <c r="D299" s="47"/>
      <c r="E299" s="48"/>
      <c r="F299" s="48"/>
      <c r="G299" s="48"/>
      <c r="H299" s="48"/>
      <c r="I299" s="48"/>
      <c r="J299" s="48"/>
      <c r="K299" s="135"/>
      <c r="L299" s="49" t="s">
        <v>122</v>
      </c>
      <c r="M299" s="49"/>
      <c r="N299" s="49"/>
      <c r="O299" s="49"/>
    </row>
    <row r="300" spans="1:15">
      <c r="A300" s="33"/>
      <c r="B300" s="55">
        <v>295</v>
      </c>
      <c r="C300" s="59"/>
      <c r="D300" s="47"/>
      <c r="E300" s="48"/>
      <c r="F300" s="48"/>
      <c r="G300" s="48"/>
      <c r="H300" s="48"/>
      <c r="I300" s="48"/>
      <c r="J300" s="48"/>
      <c r="K300" s="135"/>
      <c r="L300" s="49" t="s">
        <v>122</v>
      </c>
      <c r="M300" s="49"/>
      <c r="N300" s="49"/>
      <c r="O300" s="49"/>
    </row>
    <row r="301" spans="1:15">
      <c r="A301" s="33"/>
      <c r="B301" s="55">
        <v>296</v>
      </c>
      <c r="C301" s="59"/>
      <c r="D301" s="47"/>
      <c r="E301" s="48"/>
      <c r="F301" s="48"/>
      <c r="G301" s="48"/>
      <c r="H301" s="48"/>
      <c r="I301" s="48"/>
      <c r="J301" s="48"/>
      <c r="K301" s="135"/>
      <c r="L301" s="49" t="s">
        <v>122</v>
      </c>
      <c r="M301" s="49"/>
      <c r="N301" s="49"/>
      <c r="O301" s="49"/>
    </row>
    <row r="302" spans="1:15">
      <c r="A302" s="33"/>
      <c r="B302" s="55">
        <v>297</v>
      </c>
      <c r="C302" s="59"/>
      <c r="D302" s="47"/>
      <c r="E302" s="48"/>
      <c r="F302" s="48"/>
      <c r="G302" s="48"/>
      <c r="H302" s="48"/>
      <c r="I302" s="48"/>
      <c r="J302" s="48"/>
      <c r="K302" s="135"/>
      <c r="L302" s="49" t="s">
        <v>122</v>
      </c>
      <c r="M302" s="49"/>
      <c r="N302" s="49"/>
      <c r="O302" s="49"/>
    </row>
    <row r="303" spans="1:15">
      <c r="A303" s="33"/>
      <c r="B303" s="55">
        <v>298</v>
      </c>
      <c r="C303" s="59"/>
      <c r="D303" s="47"/>
      <c r="E303" s="48"/>
      <c r="F303" s="48"/>
      <c r="G303" s="48"/>
      <c r="H303" s="48"/>
      <c r="I303" s="48"/>
      <c r="J303" s="48"/>
      <c r="K303" s="135"/>
      <c r="L303" s="49" t="s">
        <v>122</v>
      </c>
      <c r="M303" s="49"/>
      <c r="N303" s="49"/>
      <c r="O303" s="49"/>
    </row>
    <row r="304" spans="1:15">
      <c r="A304" s="33"/>
      <c r="B304" s="55">
        <v>299</v>
      </c>
      <c r="C304" s="59"/>
      <c r="D304" s="47"/>
      <c r="E304" s="48"/>
      <c r="F304" s="48"/>
      <c r="G304" s="48"/>
      <c r="H304" s="48"/>
      <c r="I304" s="48"/>
      <c r="J304" s="48"/>
      <c r="K304" s="135"/>
      <c r="L304" s="49" t="s">
        <v>122</v>
      </c>
      <c r="M304" s="49"/>
      <c r="N304" s="49"/>
      <c r="O304" s="49"/>
    </row>
    <row r="305" spans="1:15">
      <c r="A305" s="33"/>
      <c r="B305" s="55">
        <v>300</v>
      </c>
      <c r="C305" s="59"/>
      <c r="D305" s="47"/>
      <c r="E305" s="48"/>
      <c r="F305" s="48"/>
      <c r="G305" s="48"/>
      <c r="H305" s="48"/>
      <c r="I305" s="48"/>
      <c r="J305" s="48"/>
      <c r="K305" s="135"/>
      <c r="L305" s="49" t="s">
        <v>122</v>
      </c>
      <c r="M305" s="49"/>
      <c r="N305" s="49"/>
      <c r="O305" s="49"/>
    </row>
    <row r="306" spans="1:15">
      <c r="A306" s="33"/>
      <c r="B306" s="55">
        <v>301</v>
      </c>
      <c r="C306" s="59"/>
      <c r="D306" s="47"/>
      <c r="E306" s="48"/>
      <c r="F306" s="48"/>
      <c r="G306" s="48"/>
      <c r="H306" s="48"/>
      <c r="I306" s="48"/>
      <c r="J306" s="48"/>
      <c r="K306" s="135"/>
      <c r="L306" s="49" t="s">
        <v>122</v>
      </c>
      <c r="M306" s="49"/>
      <c r="N306" s="49"/>
      <c r="O306" s="49"/>
    </row>
    <row r="307" spans="1:15">
      <c r="A307" s="33"/>
      <c r="B307" s="55">
        <v>302</v>
      </c>
      <c r="C307" s="59"/>
      <c r="D307" s="47"/>
      <c r="E307" s="48"/>
      <c r="F307" s="48"/>
      <c r="G307" s="48"/>
      <c r="H307" s="48"/>
      <c r="I307" s="48"/>
      <c r="J307" s="48"/>
      <c r="K307" s="135"/>
      <c r="L307" s="49" t="s">
        <v>122</v>
      </c>
      <c r="M307" s="49"/>
      <c r="N307" s="49"/>
      <c r="O307" s="49"/>
    </row>
    <row r="308" spans="1:15">
      <c r="A308" s="33"/>
      <c r="B308" s="55">
        <v>303</v>
      </c>
      <c r="C308" s="59"/>
      <c r="D308" s="47"/>
      <c r="E308" s="48"/>
      <c r="F308" s="48"/>
      <c r="G308" s="48"/>
      <c r="H308" s="48"/>
      <c r="I308" s="48"/>
      <c r="J308" s="48"/>
      <c r="K308" s="135"/>
      <c r="L308" s="49" t="s">
        <v>122</v>
      </c>
      <c r="M308" s="49"/>
      <c r="N308" s="49"/>
      <c r="O308" s="49"/>
    </row>
    <row r="309" spans="1:15">
      <c r="A309" s="33"/>
      <c r="B309" s="55">
        <v>304</v>
      </c>
      <c r="C309" s="59"/>
      <c r="D309" s="47"/>
      <c r="E309" s="48"/>
      <c r="F309" s="48"/>
      <c r="G309" s="48"/>
      <c r="H309" s="48"/>
      <c r="I309" s="48"/>
      <c r="J309" s="48"/>
      <c r="K309" s="135"/>
      <c r="L309" s="49" t="s">
        <v>122</v>
      </c>
      <c r="M309" s="49"/>
      <c r="N309" s="49"/>
      <c r="O309" s="49"/>
    </row>
    <row r="310" spans="1:15">
      <c r="A310" s="33"/>
      <c r="B310" s="55">
        <v>305</v>
      </c>
      <c r="C310" s="59"/>
      <c r="D310" s="47"/>
      <c r="E310" s="48"/>
      <c r="F310" s="48"/>
      <c r="G310" s="48"/>
      <c r="H310" s="48"/>
      <c r="I310" s="48"/>
      <c r="J310" s="48"/>
      <c r="K310" s="135"/>
      <c r="L310" s="49" t="s">
        <v>122</v>
      </c>
      <c r="M310" s="49"/>
      <c r="N310" s="49"/>
      <c r="O310" s="49"/>
    </row>
    <row r="311" spans="1:15">
      <c r="A311" s="33"/>
      <c r="B311" s="55">
        <v>306</v>
      </c>
      <c r="C311" s="59"/>
      <c r="D311" s="47"/>
      <c r="E311" s="48"/>
      <c r="F311" s="48"/>
      <c r="G311" s="48"/>
      <c r="H311" s="48"/>
      <c r="I311" s="48"/>
      <c r="J311" s="48"/>
      <c r="K311" s="135"/>
      <c r="L311" s="49" t="s">
        <v>122</v>
      </c>
      <c r="M311" s="49"/>
      <c r="N311" s="49"/>
      <c r="O311" s="49"/>
    </row>
    <row r="312" spans="1:15">
      <c r="A312" s="33"/>
      <c r="B312" s="55">
        <v>307</v>
      </c>
      <c r="C312" s="59"/>
      <c r="D312" s="47"/>
      <c r="E312" s="48"/>
      <c r="F312" s="48"/>
      <c r="G312" s="48"/>
      <c r="H312" s="48"/>
      <c r="I312" s="48"/>
      <c r="J312" s="48"/>
      <c r="K312" s="135"/>
      <c r="L312" s="49" t="s">
        <v>122</v>
      </c>
      <c r="M312" s="49"/>
      <c r="N312" s="49"/>
      <c r="O312" s="49"/>
    </row>
    <row r="313" spans="1:15">
      <c r="A313" s="33"/>
      <c r="B313" s="55">
        <v>308</v>
      </c>
      <c r="C313" s="59"/>
      <c r="D313" s="47"/>
      <c r="E313" s="48"/>
      <c r="F313" s="48"/>
      <c r="G313" s="48"/>
      <c r="H313" s="48"/>
      <c r="I313" s="48"/>
      <c r="J313" s="48"/>
      <c r="K313" s="135"/>
      <c r="L313" s="49" t="s">
        <v>122</v>
      </c>
      <c r="M313" s="49"/>
      <c r="N313" s="49"/>
      <c r="O313" s="49"/>
    </row>
    <row r="314" spans="1:15">
      <c r="A314" s="33"/>
      <c r="B314" s="55">
        <v>309</v>
      </c>
      <c r="C314" s="59"/>
      <c r="D314" s="47"/>
      <c r="E314" s="48"/>
      <c r="F314" s="48"/>
      <c r="G314" s="48"/>
      <c r="H314" s="48"/>
      <c r="I314" s="48"/>
      <c r="J314" s="48"/>
      <c r="K314" s="135"/>
      <c r="L314" s="49" t="s">
        <v>122</v>
      </c>
      <c r="M314" s="49"/>
      <c r="N314" s="49"/>
      <c r="O314" s="49"/>
    </row>
    <row r="315" spans="1:15">
      <c r="A315" s="33"/>
      <c r="B315" s="55">
        <v>310</v>
      </c>
      <c r="C315" s="59"/>
      <c r="D315" s="47"/>
      <c r="E315" s="48"/>
      <c r="F315" s="48"/>
      <c r="G315" s="48"/>
      <c r="H315" s="48"/>
      <c r="I315" s="48"/>
      <c r="J315" s="48"/>
      <c r="K315" s="135"/>
      <c r="L315" s="49" t="s">
        <v>122</v>
      </c>
      <c r="M315" s="49"/>
      <c r="N315" s="49"/>
      <c r="O315" s="49"/>
    </row>
    <row r="316" spans="1:15">
      <c r="A316" s="33"/>
      <c r="B316" s="55">
        <v>311</v>
      </c>
      <c r="C316" s="59"/>
      <c r="D316" s="47"/>
      <c r="E316" s="48"/>
      <c r="F316" s="48"/>
      <c r="G316" s="48"/>
      <c r="H316" s="48"/>
      <c r="I316" s="48"/>
      <c r="J316" s="48"/>
      <c r="K316" s="135"/>
      <c r="L316" s="49" t="s">
        <v>122</v>
      </c>
      <c r="M316" s="49"/>
      <c r="N316" s="49"/>
      <c r="O316" s="49"/>
    </row>
    <row r="317" spans="1:15">
      <c r="A317" s="33"/>
      <c r="B317" s="55">
        <v>312</v>
      </c>
      <c r="C317" s="59"/>
      <c r="D317" s="47"/>
      <c r="E317" s="48"/>
      <c r="F317" s="48"/>
      <c r="G317" s="48"/>
      <c r="H317" s="48"/>
      <c r="I317" s="48"/>
      <c r="J317" s="48"/>
      <c r="K317" s="135"/>
      <c r="L317" s="49" t="s">
        <v>122</v>
      </c>
      <c r="M317" s="49"/>
      <c r="N317" s="49"/>
      <c r="O317" s="49"/>
    </row>
    <row r="318" spans="1:15">
      <c r="A318" s="33"/>
      <c r="B318" s="55">
        <v>313</v>
      </c>
      <c r="C318" s="59"/>
      <c r="D318" s="47"/>
      <c r="E318" s="48"/>
      <c r="F318" s="48"/>
      <c r="G318" s="48"/>
      <c r="H318" s="48"/>
      <c r="I318" s="48"/>
      <c r="J318" s="48"/>
      <c r="K318" s="135"/>
      <c r="L318" s="49" t="s">
        <v>122</v>
      </c>
      <c r="M318" s="49"/>
      <c r="N318" s="49"/>
      <c r="O318" s="49"/>
    </row>
    <row r="319" spans="1:15">
      <c r="A319" s="33"/>
      <c r="B319" s="55">
        <v>314</v>
      </c>
      <c r="C319" s="59"/>
      <c r="D319" s="47"/>
      <c r="E319" s="48"/>
      <c r="F319" s="48"/>
      <c r="G319" s="48"/>
      <c r="H319" s="48"/>
      <c r="I319" s="48"/>
      <c r="J319" s="48"/>
      <c r="K319" s="135"/>
      <c r="L319" s="49" t="s">
        <v>122</v>
      </c>
      <c r="M319" s="49"/>
      <c r="N319" s="49"/>
      <c r="O319" s="49"/>
    </row>
    <row r="320" spans="1:15">
      <c r="A320" s="33"/>
      <c r="B320" s="55">
        <v>315</v>
      </c>
      <c r="C320" s="59"/>
      <c r="D320" s="47"/>
      <c r="E320" s="48"/>
      <c r="F320" s="48"/>
      <c r="G320" s="48"/>
      <c r="H320" s="48"/>
      <c r="I320" s="48"/>
      <c r="J320" s="48"/>
      <c r="K320" s="135"/>
      <c r="L320" s="49" t="s">
        <v>122</v>
      </c>
      <c r="M320" s="49"/>
      <c r="N320" s="49"/>
      <c r="O320" s="49"/>
    </row>
    <row r="321" spans="1:15">
      <c r="A321" s="33"/>
      <c r="B321" s="55">
        <v>316</v>
      </c>
      <c r="C321" s="59"/>
      <c r="D321" s="47"/>
      <c r="E321" s="48"/>
      <c r="F321" s="48"/>
      <c r="G321" s="48"/>
      <c r="H321" s="48"/>
      <c r="I321" s="48"/>
      <c r="J321" s="48"/>
      <c r="K321" s="135"/>
      <c r="L321" s="49" t="s">
        <v>122</v>
      </c>
      <c r="M321" s="49"/>
      <c r="N321" s="49"/>
      <c r="O321" s="49"/>
    </row>
    <row r="322" spans="1:15">
      <c r="A322" s="32"/>
      <c r="B322" s="55">
        <v>317</v>
      </c>
      <c r="C322" s="47"/>
      <c r="D322" s="47"/>
      <c r="E322" s="48"/>
      <c r="F322" s="48"/>
      <c r="G322" s="48"/>
      <c r="H322" s="48"/>
      <c r="I322" s="48"/>
      <c r="J322" s="48"/>
      <c r="K322" s="135"/>
      <c r="L322" s="49" t="s">
        <v>122</v>
      </c>
      <c r="M322" s="49"/>
      <c r="N322" s="49"/>
      <c r="O322" s="49"/>
    </row>
    <row r="323" spans="1:15">
      <c r="A323" s="33"/>
      <c r="B323" s="55">
        <v>318</v>
      </c>
      <c r="C323" s="59"/>
      <c r="D323" s="47"/>
      <c r="E323" s="48"/>
      <c r="F323" s="48"/>
      <c r="G323" s="48"/>
      <c r="H323" s="48"/>
      <c r="I323" s="48"/>
      <c r="J323" s="48"/>
      <c r="K323" s="135"/>
      <c r="L323" s="49" t="s">
        <v>122</v>
      </c>
      <c r="M323" s="49"/>
      <c r="N323" s="49"/>
      <c r="O323" s="49"/>
    </row>
    <row r="324" spans="1:15">
      <c r="A324" s="33"/>
      <c r="B324" s="55">
        <v>319</v>
      </c>
      <c r="C324" s="59"/>
      <c r="D324" s="47"/>
      <c r="E324" s="48"/>
      <c r="F324" s="48"/>
      <c r="G324" s="48"/>
      <c r="H324" s="48"/>
      <c r="I324" s="48"/>
      <c r="J324" s="48"/>
      <c r="K324" s="135"/>
      <c r="L324" s="49" t="s">
        <v>122</v>
      </c>
      <c r="M324" s="49"/>
      <c r="N324" s="49"/>
      <c r="O324" s="49"/>
    </row>
    <row r="325" spans="1:15">
      <c r="A325" s="33"/>
      <c r="B325" s="55">
        <v>320</v>
      </c>
      <c r="C325" s="59"/>
      <c r="D325" s="47"/>
      <c r="E325" s="48"/>
      <c r="F325" s="48"/>
      <c r="G325" s="48"/>
      <c r="H325" s="48"/>
      <c r="I325" s="48"/>
      <c r="J325" s="48"/>
      <c r="K325" s="135"/>
      <c r="L325" s="49" t="s">
        <v>122</v>
      </c>
      <c r="M325" s="49"/>
      <c r="N325" s="49"/>
      <c r="O325" s="49"/>
    </row>
    <row r="326" spans="1:15">
      <c r="A326" s="33"/>
      <c r="B326" s="55">
        <v>321</v>
      </c>
      <c r="C326" s="59"/>
      <c r="D326" s="47"/>
      <c r="E326" s="48"/>
      <c r="F326" s="48"/>
      <c r="G326" s="48"/>
      <c r="H326" s="48"/>
      <c r="I326" s="48"/>
      <c r="J326" s="48"/>
      <c r="K326" s="135"/>
      <c r="L326" s="49" t="s">
        <v>122</v>
      </c>
      <c r="M326" s="49"/>
      <c r="N326" s="49"/>
      <c r="O326" s="49"/>
    </row>
    <row r="327" spans="1:15">
      <c r="A327" s="33"/>
      <c r="B327" s="55">
        <v>322</v>
      </c>
      <c r="C327" s="59"/>
      <c r="D327" s="47"/>
      <c r="E327" s="48"/>
      <c r="F327" s="48"/>
      <c r="G327" s="48"/>
      <c r="H327" s="48"/>
      <c r="I327" s="48"/>
      <c r="J327" s="48"/>
      <c r="K327" s="135"/>
      <c r="L327" s="49" t="s">
        <v>122</v>
      </c>
      <c r="M327" s="49"/>
      <c r="N327" s="49"/>
      <c r="O327" s="49"/>
    </row>
    <row r="328" spans="1:15">
      <c r="A328" s="33"/>
      <c r="B328" s="55">
        <v>323</v>
      </c>
      <c r="C328" s="59"/>
      <c r="D328" s="47"/>
      <c r="E328" s="48"/>
      <c r="F328" s="48"/>
      <c r="G328" s="48"/>
      <c r="H328" s="48"/>
      <c r="I328" s="48"/>
      <c r="J328" s="48"/>
      <c r="K328" s="135"/>
      <c r="L328" s="49" t="s">
        <v>122</v>
      </c>
      <c r="M328" s="49"/>
      <c r="N328" s="49"/>
      <c r="O328" s="49"/>
    </row>
    <row r="329" spans="1:15">
      <c r="A329" s="33"/>
      <c r="B329" s="55">
        <v>324</v>
      </c>
      <c r="C329" s="59"/>
      <c r="D329" s="47"/>
      <c r="E329" s="48"/>
      <c r="F329" s="48"/>
      <c r="G329" s="48"/>
      <c r="H329" s="48"/>
      <c r="I329" s="48"/>
      <c r="J329" s="48"/>
      <c r="K329" s="135"/>
      <c r="L329" s="49" t="s">
        <v>122</v>
      </c>
      <c r="M329" s="49"/>
      <c r="N329" s="49"/>
      <c r="O329" s="49"/>
    </row>
    <row r="330" spans="1:15">
      <c r="A330" s="33"/>
      <c r="B330" s="55">
        <v>325</v>
      </c>
      <c r="C330" s="59"/>
      <c r="D330" s="47"/>
      <c r="E330" s="48"/>
      <c r="F330" s="48"/>
      <c r="G330" s="48"/>
      <c r="H330" s="48"/>
      <c r="I330" s="48"/>
      <c r="J330" s="48"/>
      <c r="K330" s="135"/>
      <c r="L330" s="49" t="s">
        <v>122</v>
      </c>
      <c r="M330" s="49"/>
      <c r="N330" s="49"/>
      <c r="O330" s="49"/>
    </row>
    <row r="331" spans="1:15">
      <c r="A331" s="33"/>
      <c r="B331" s="55">
        <v>326</v>
      </c>
      <c r="C331" s="59"/>
      <c r="D331" s="47"/>
      <c r="E331" s="48"/>
      <c r="F331" s="48"/>
      <c r="G331" s="48"/>
      <c r="H331" s="48"/>
      <c r="I331" s="48"/>
      <c r="J331" s="48"/>
      <c r="K331" s="135"/>
      <c r="L331" s="49" t="s">
        <v>122</v>
      </c>
      <c r="M331" s="49"/>
      <c r="N331" s="49"/>
      <c r="O331" s="49"/>
    </row>
    <row r="332" spans="1:15">
      <c r="A332" s="33"/>
      <c r="B332" s="55">
        <v>327</v>
      </c>
      <c r="C332" s="59"/>
      <c r="D332" s="47"/>
      <c r="E332" s="48"/>
      <c r="F332" s="48"/>
      <c r="G332" s="48"/>
      <c r="H332" s="48"/>
      <c r="I332" s="48"/>
      <c r="J332" s="48"/>
      <c r="K332" s="135"/>
      <c r="L332" s="49" t="s">
        <v>122</v>
      </c>
      <c r="M332" s="49"/>
      <c r="N332" s="49"/>
      <c r="O332" s="49"/>
    </row>
    <row r="333" spans="1:15">
      <c r="A333" s="33"/>
      <c r="B333" s="55">
        <v>328</v>
      </c>
      <c r="C333" s="59"/>
      <c r="D333" s="47"/>
      <c r="E333" s="48"/>
      <c r="F333" s="48"/>
      <c r="G333" s="48"/>
      <c r="H333" s="48"/>
      <c r="I333" s="48"/>
      <c r="J333" s="48"/>
      <c r="K333" s="135"/>
      <c r="L333" s="49" t="s">
        <v>122</v>
      </c>
      <c r="M333" s="49"/>
      <c r="N333" s="49"/>
      <c r="O333" s="49"/>
    </row>
    <row r="334" spans="1:15">
      <c r="A334" s="33"/>
      <c r="B334" s="55">
        <v>329</v>
      </c>
      <c r="C334" s="59"/>
      <c r="D334" s="47"/>
      <c r="E334" s="48"/>
      <c r="F334" s="48"/>
      <c r="G334" s="48"/>
      <c r="H334" s="48"/>
      <c r="I334" s="48"/>
      <c r="J334" s="48"/>
      <c r="K334" s="135"/>
      <c r="L334" s="49" t="s">
        <v>122</v>
      </c>
      <c r="M334" s="49"/>
      <c r="N334" s="49"/>
      <c r="O334" s="49"/>
    </row>
    <row r="335" spans="1:15">
      <c r="A335" s="33"/>
      <c r="B335" s="55">
        <v>330</v>
      </c>
      <c r="C335" s="59"/>
      <c r="D335" s="47"/>
      <c r="E335" s="48"/>
      <c r="F335" s="48"/>
      <c r="G335" s="48"/>
      <c r="H335" s="48"/>
      <c r="I335" s="48"/>
      <c r="J335" s="48"/>
      <c r="K335" s="135"/>
      <c r="L335" s="49" t="s">
        <v>122</v>
      </c>
      <c r="M335" s="49"/>
      <c r="N335" s="49"/>
      <c r="O335" s="49"/>
    </row>
    <row r="336" spans="1:15">
      <c r="A336" s="33"/>
      <c r="B336" s="55">
        <v>331</v>
      </c>
      <c r="C336" s="59"/>
      <c r="D336" s="47"/>
      <c r="E336" s="48"/>
      <c r="F336" s="48"/>
      <c r="G336" s="48"/>
      <c r="H336" s="48"/>
      <c r="I336" s="48"/>
      <c r="J336" s="48"/>
      <c r="K336" s="135"/>
      <c r="L336" s="49" t="s">
        <v>122</v>
      </c>
      <c r="M336" s="49"/>
      <c r="N336" s="49"/>
      <c r="O336" s="49"/>
    </row>
    <row r="337" spans="1:15">
      <c r="A337" s="33"/>
      <c r="B337" s="55">
        <v>332</v>
      </c>
      <c r="C337" s="59"/>
      <c r="D337" s="47"/>
      <c r="E337" s="48"/>
      <c r="F337" s="48"/>
      <c r="G337" s="48"/>
      <c r="H337" s="48"/>
      <c r="I337" s="48"/>
      <c r="J337" s="48"/>
      <c r="K337" s="135"/>
      <c r="L337" s="49" t="s">
        <v>122</v>
      </c>
      <c r="M337" s="49"/>
      <c r="N337" s="49"/>
      <c r="O337" s="49"/>
    </row>
    <row r="338" spans="1:15">
      <c r="A338" s="33"/>
      <c r="B338" s="55">
        <v>333</v>
      </c>
      <c r="C338" s="59"/>
      <c r="D338" s="47"/>
      <c r="E338" s="48"/>
      <c r="F338" s="48"/>
      <c r="G338" s="48"/>
      <c r="H338" s="48"/>
      <c r="I338" s="48"/>
      <c r="J338" s="48"/>
      <c r="K338" s="135"/>
      <c r="L338" s="49" t="s">
        <v>122</v>
      </c>
      <c r="M338" s="49"/>
      <c r="N338" s="49"/>
      <c r="O338" s="49"/>
    </row>
    <row r="339" spans="1:15">
      <c r="A339" s="33"/>
      <c r="B339" s="55">
        <v>334</v>
      </c>
      <c r="C339" s="59"/>
      <c r="D339" s="47"/>
      <c r="E339" s="48"/>
      <c r="F339" s="48"/>
      <c r="G339" s="48"/>
      <c r="H339" s="48"/>
      <c r="I339" s="48"/>
      <c r="J339" s="48"/>
      <c r="K339" s="135"/>
      <c r="L339" s="49" t="s">
        <v>122</v>
      </c>
      <c r="M339" s="49"/>
      <c r="N339" s="49"/>
      <c r="O339" s="49"/>
    </row>
    <row r="340" spans="1:15">
      <c r="A340" s="33"/>
      <c r="B340" s="55">
        <v>335</v>
      </c>
      <c r="C340" s="59"/>
      <c r="D340" s="47"/>
      <c r="E340" s="48"/>
      <c r="F340" s="48"/>
      <c r="G340" s="48"/>
      <c r="H340" s="48"/>
      <c r="I340" s="48"/>
      <c r="J340" s="48"/>
      <c r="K340" s="135"/>
      <c r="L340" s="49" t="s">
        <v>122</v>
      </c>
      <c r="M340" s="49"/>
      <c r="N340" s="49"/>
      <c r="O340" s="49"/>
    </row>
    <row r="341" spans="1:15">
      <c r="A341" s="33"/>
      <c r="B341" s="55">
        <v>336</v>
      </c>
      <c r="C341" s="59"/>
      <c r="D341" s="47"/>
      <c r="E341" s="48"/>
      <c r="F341" s="48"/>
      <c r="G341" s="48"/>
      <c r="H341" s="48"/>
      <c r="I341" s="48"/>
      <c r="J341" s="48"/>
      <c r="K341" s="135"/>
      <c r="L341" s="49" t="s">
        <v>122</v>
      </c>
      <c r="M341" s="49"/>
      <c r="N341" s="49"/>
      <c r="O341" s="49"/>
    </row>
    <row r="342" spans="1:15">
      <c r="A342" s="33"/>
      <c r="B342" s="55">
        <v>337</v>
      </c>
      <c r="C342" s="59"/>
      <c r="D342" s="47"/>
      <c r="E342" s="48"/>
      <c r="F342" s="48"/>
      <c r="G342" s="48"/>
      <c r="H342" s="48"/>
      <c r="I342" s="48"/>
      <c r="J342" s="48"/>
      <c r="K342" s="135"/>
      <c r="L342" s="49" t="s">
        <v>122</v>
      </c>
      <c r="M342" s="49"/>
      <c r="N342" s="49"/>
      <c r="O342" s="49"/>
    </row>
    <row r="343" spans="1:15">
      <c r="A343" s="33"/>
      <c r="B343" s="55">
        <v>338</v>
      </c>
      <c r="C343" s="59"/>
      <c r="D343" s="47"/>
      <c r="E343" s="48"/>
      <c r="F343" s="48"/>
      <c r="G343" s="48"/>
      <c r="H343" s="48"/>
      <c r="I343" s="48"/>
      <c r="J343" s="48"/>
      <c r="K343" s="135"/>
      <c r="L343" s="49" t="s">
        <v>122</v>
      </c>
      <c r="M343" s="49"/>
      <c r="N343" s="49"/>
      <c r="O343" s="49"/>
    </row>
    <row r="344" spans="1:15">
      <c r="A344" s="33"/>
      <c r="B344" s="55">
        <v>339</v>
      </c>
      <c r="C344" s="59"/>
      <c r="D344" s="47"/>
      <c r="E344" s="48"/>
      <c r="F344" s="48"/>
      <c r="G344" s="48"/>
      <c r="H344" s="48"/>
      <c r="I344" s="48"/>
      <c r="J344" s="48"/>
      <c r="K344" s="135"/>
      <c r="L344" s="49" t="s">
        <v>122</v>
      </c>
      <c r="M344" s="49"/>
      <c r="N344" s="49"/>
      <c r="O344" s="49"/>
    </row>
    <row r="345" spans="1:15">
      <c r="A345" s="33"/>
      <c r="B345" s="55">
        <v>340</v>
      </c>
      <c r="C345" s="59"/>
      <c r="D345" s="47"/>
      <c r="E345" s="48"/>
      <c r="F345" s="48"/>
      <c r="G345" s="48"/>
      <c r="H345" s="48"/>
      <c r="I345" s="48"/>
      <c r="J345" s="48"/>
      <c r="K345" s="135"/>
      <c r="L345" s="49" t="s">
        <v>122</v>
      </c>
      <c r="M345" s="49"/>
      <c r="N345" s="49"/>
      <c r="O345" s="49"/>
    </row>
    <row r="346" spans="1:15">
      <c r="A346" s="33"/>
      <c r="B346" s="55">
        <v>341</v>
      </c>
      <c r="C346" s="59"/>
      <c r="D346" s="47"/>
      <c r="E346" s="48"/>
      <c r="F346" s="48"/>
      <c r="G346" s="48"/>
      <c r="H346" s="48"/>
      <c r="I346" s="48"/>
      <c r="J346" s="48"/>
      <c r="K346" s="135"/>
      <c r="L346" s="49" t="s">
        <v>122</v>
      </c>
      <c r="M346" s="49"/>
      <c r="N346" s="49"/>
      <c r="O346" s="49"/>
    </row>
    <row r="347" spans="1:15">
      <c r="A347" s="33"/>
      <c r="B347" s="55">
        <v>342</v>
      </c>
      <c r="C347" s="59"/>
      <c r="D347" s="47"/>
      <c r="E347" s="48"/>
      <c r="F347" s="48"/>
      <c r="G347" s="48"/>
      <c r="H347" s="48"/>
      <c r="I347" s="48"/>
      <c r="J347" s="48"/>
      <c r="K347" s="135"/>
      <c r="L347" s="49" t="s">
        <v>122</v>
      </c>
      <c r="M347" s="49"/>
      <c r="N347" s="49"/>
      <c r="O347" s="49"/>
    </row>
    <row r="348" spans="1:15">
      <c r="A348" s="33"/>
      <c r="B348" s="55">
        <v>343</v>
      </c>
      <c r="C348" s="59"/>
      <c r="D348" s="47"/>
      <c r="E348" s="48"/>
      <c r="F348" s="48"/>
      <c r="G348" s="48"/>
      <c r="H348" s="48"/>
      <c r="I348" s="48"/>
      <c r="J348" s="48"/>
      <c r="K348" s="135"/>
      <c r="L348" s="49" t="s">
        <v>122</v>
      </c>
      <c r="M348" s="49"/>
      <c r="N348" s="49"/>
      <c r="O348" s="49"/>
    </row>
    <row r="349" spans="1:15">
      <c r="A349" s="33"/>
      <c r="B349" s="55">
        <v>344</v>
      </c>
      <c r="C349" s="59"/>
      <c r="D349" s="47"/>
      <c r="E349" s="48"/>
      <c r="F349" s="48"/>
      <c r="G349" s="48"/>
      <c r="H349" s="48"/>
      <c r="I349" s="48"/>
      <c r="J349" s="48"/>
      <c r="K349" s="135"/>
      <c r="L349" s="49" t="s">
        <v>122</v>
      </c>
      <c r="M349" s="49"/>
      <c r="N349" s="49"/>
      <c r="O349" s="49"/>
    </row>
    <row r="350" spans="1:15">
      <c r="A350" s="33"/>
      <c r="B350" s="55">
        <v>345</v>
      </c>
      <c r="C350" s="59"/>
      <c r="D350" s="47"/>
      <c r="E350" s="48"/>
      <c r="F350" s="48"/>
      <c r="G350" s="48"/>
      <c r="H350" s="48"/>
      <c r="I350" s="48"/>
      <c r="J350" s="48"/>
      <c r="K350" s="135"/>
      <c r="L350" s="49" t="s">
        <v>122</v>
      </c>
      <c r="M350" s="49"/>
      <c r="N350" s="49"/>
      <c r="O350" s="49"/>
    </row>
    <row r="351" spans="1:15">
      <c r="A351" s="33"/>
      <c r="B351" s="55">
        <v>346</v>
      </c>
      <c r="C351" s="59"/>
      <c r="D351" s="47"/>
      <c r="E351" s="48"/>
      <c r="F351" s="48"/>
      <c r="G351" s="48"/>
      <c r="H351" s="48"/>
      <c r="I351" s="48"/>
      <c r="J351" s="48"/>
      <c r="K351" s="135"/>
      <c r="L351" s="49" t="s">
        <v>122</v>
      </c>
      <c r="M351" s="49"/>
      <c r="N351" s="49"/>
      <c r="O351" s="49"/>
    </row>
    <row r="352" spans="1:15">
      <c r="A352" s="33"/>
      <c r="B352" s="55">
        <v>347</v>
      </c>
      <c r="C352" s="59"/>
      <c r="D352" s="47"/>
      <c r="E352" s="48"/>
      <c r="F352" s="48"/>
      <c r="G352" s="48"/>
      <c r="H352" s="48"/>
      <c r="I352" s="48"/>
      <c r="J352" s="48"/>
      <c r="K352" s="135"/>
      <c r="L352" s="49" t="s">
        <v>122</v>
      </c>
      <c r="M352" s="49"/>
      <c r="N352" s="49"/>
      <c r="O352" s="49"/>
    </row>
    <row r="353" spans="1:15">
      <c r="A353" s="33"/>
      <c r="B353" s="55">
        <v>348</v>
      </c>
      <c r="C353" s="59"/>
      <c r="D353" s="47"/>
      <c r="E353" s="48"/>
      <c r="F353" s="48"/>
      <c r="G353" s="48"/>
      <c r="H353" s="48"/>
      <c r="I353" s="48"/>
      <c r="J353" s="48"/>
      <c r="K353" s="135"/>
      <c r="L353" s="49" t="s">
        <v>122</v>
      </c>
      <c r="M353" s="49"/>
      <c r="N353" s="49"/>
      <c r="O353" s="49"/>
    </row>
    <row r="354" spans="1:15">
      <c r="A354" s="33"/>
      <c r="B354" s="55">
        <v>349</v>
      </c>
      <c r="C354" s="59"/>
      <c r="D354" s="47"/>
      <c r="E354" s="48"/>
      <c r="F354" s="48"/>
      <c r="G354" s="48"/>
      <c r="H354" s="48"/>
      <c r="I354" s="48"/>
      <c r="J354" s="48"/>
      <c r="K354" s="135"/>
      <c r="L354" s="49" t="s">
        <v>122</v>
      </c>
      <c r="M354" s="49"/>
      <c r="N354" s="49"/>
      <c r="O354" s="49"/>
    </row>
    <row r="355" spans="1:15">
      <c r="A355" s="33"/>
      <c r="B355" s="55">
        <v>350</v>
      </c>
      <c r="C355" s="59"/>
      <c r="D355" s="47"/>
      <c r="E355" s="48"/>
      <c r="F355" s="48"/>
      <c r="G355" s="48"/>
      <c r="H355" s="48"/>
      <c r="I355" s="48"/>
      <c r="J355" s="48"/>
      <c r="K355" s="135"/>
      <c r="L355" s="49" t="s">
        <v>122</v>
      </c>
      <c r="M355" s="49"/>
      <c r="N355" s="49"/>
      <c r="O355" s="49"/>
    </row>
    <row r="356" spans="1:15">
      <c r="A356" s="33"/>
      <c r="B356" s="55">
        <v>351</v>
      </c>
      <c r="C356" s="59"/>
      <c r="D356" s="47"/>
      <c r="E356" s="48"/>
      <c r="F356" s="48"/>
      <c r="G356" s="48"/>
      <c r="H356" s="48"/>
      <c r="I356" s="48"/>
      <c r="J356" s="48"/>
      <c r="K356" s="135"/>
      <c r="L356" s="49" t="s">
        <v>122</v>
      </c>
      <c r="M356" s="49"/>
      <c r="N356" s="49"/>
      <c r="O356" s="49"/>
    </row>
    <row r="357" spans="1:15">
      <c r="A357" s="33"/>
      <c r="B357" s="55">
        <v>352</v>
      </c>
      <c r="C357" s="59"/>
      <c r="D357" s="47"/>
      <c r="E357" s="48"/>
      <c r="F357" s="48"/>
      <c r="G357" s="48"/>
      <c r="H357" s="48"/>
      <c r="I357" s="48"/>
      <c r="J357" s="48"/>
      <c r="K357" s="135"/>
      <c r="L357" s="49" t="s">
        <v>122</v>
      </c>
      <c r="M357" s="49"/>
      <c r="N357" s="49"/>
      <c r="O357" s="49"/>
    </row>
    <row r="358" spans="1:15">
      <c r="A358" s="33"/>
      <c r="B358" s="55">
        <v>353</v>
      </c>
      <c r="C358" s="59"/>
      <c r="D358" s="47"/>
      <c r="E358" s="48"/>
      <c r="F358" s="48"/>
      <c r="G358" s="48"/>
      <c r="H358" s="48"/>
      <c r="I358" s="48"/>
      <c r="J358" s="48"/>
      <c r="K358" s="135"/>
      <c r="L358" s="49" t="s">
        <v>122</v>
      </c>
      <c r="M358" s="49"/>
      <c r="N358" s="49"/>
      <c r="O358" s="49"/>
    </row>
    <row r="359" spans="1:15">
      <c r="A359" s="33"/>
      <c r="B359" s="55">
        <v>354</v>
      </c>
      <c r="C359" s="59"/>
      <c r="D359" s="47"/>
      <c r="E359" s="48"/>
      <c r="F359" s="48"/>
      <c r="G359" s="48"/>
      <c r="H359" s="48"/>
      <c r="I359" s="48"/>
      <c r="J359" s="48"/>
      <c r="K359" s="135"/>
      <c r="L359" s="49" t="s">
        <v>122</v>
      </c>
      <c r="M359" s="49"/>
      <c r="N359" s="49"/>
      <c r="O359" s="49"/>
    </row>
    <row r="360" spans="1:15">
      <c r="A360" s="33"/>
      <c r="B360" s="55">
        <v>355</v>
      </c>
      <c r="C360" s="59"/>
      <c r="D360" s="47"/>
      <c r="E360" s="48"/>
      <c r="F360" s="48"/>
      <c r="G360" s="48"/>
      <c r="H360" s="48"/>
      <c r="I360" s="48"/>
      <c r="J360" s="48"/>
      <c r="K360" s="135"/>
      <c r="L360" s="49" t="s">
        <v>122</v>
      </c>
      <c r="M360" s="49"/>
      <c r="N360" s="49"/>
      <c r="O360" s="49"/>
    </row>
    <row r="361" spans="1:15">
      <c r="A361" s="33"/>
      <c r="B361" s="55">
        <v>356</v>
      </c>
      <c r="C361" s="59"/>
      <c r="D361" s="47"/>
      <c r="E361" s="48"/>
      <c r="F361" s="48"/>
      <c r="G361" s="48"/>
      <c r="H361" s="48"/>
      <c r="I361" s="48"/>
      <c r="J361" s="48"/>
      <c r="K361" s="135"/>
      <c r="L361" s="49" t="s">
        <v>122</v>
      </c>
      <c r="M361" s="49"/>
      <c r="N361" s="49"/>
      <c r="O361" s="49"/>
    </row>
    <row r="362" spans="1:15">
      <c r="A362" s="33"/>
      <c r="B362" s="55">
        <v>357</v>
      </c>
      <c r="C362" s="59"/>
      <c r="D362" s="47"/>
      <c r="E362" s="48"/>
      <c r="F362" s="48"/>
      <c r="G362" s="48"/>
      <c r="H362" s="48"/>
      <c r="I362" s="48"/>
      <c r="J362" s="48"/>
      <c r="K362" s="135"/>
      <c r="L362" s="49" t="s">
        <v>122</v>
      </c>
      <c r="M362" s="49"/>
      <c r="N362" s="49"/>
      <c r="O362" s="49"/>
    </row>
    <row r="363" spans="1:15">
      <c r="A363" s="33"/>
      <c r="B363" s="55">
        <v>358</v>
      </c>
      <c r="C363" s="59"/>
      <c r="D363" s="47"/>
      <c r="E363" s="48"/>
      <c r="F363" s="48"/>
      <c r="G363" s="48"/>
      <c r="H363" s="48"/>
      <c r="I363" s="48"/>
      <c r="J363" s="48"/>
      <c r="K363" s="135"/>
      <c r="L363" s="49" t="s">
        <v>122</v>
      </c>
      <c r="M363" s="49"/>
      <c r="N363" s="49"/>
      <c r="O363" s="49"/>
    </row>
    <row r="364" spans="1:15">
      <c r="A364" s="33"/>
      <c r="B364" s="55">
        <v>359</v>
      </c>
      <c r="C364" s="59"/>
      <c r="D364" s="47"/>
      <c r="E364" s="48"/>
      <c r="F364" s="48"/>
      <c r="G364" s="48"/>
      <c r="H364" s="48"/>
      <c r="I364" s="48"/>
      <c r="J364" s="48"/>
      <c r="K364" s="135"/>
      <c r="L364" s="49" t="s">
        <v>122</v>
      </c>
      <c r="M364" s="49"/>
      <c r="N364" s="49"/>
      <c r="O364" s="49"/>
    </row>
    <row r="365" spans="1:15">
      <c r="A365" s="33"/>
      <c r="B365" s="55">
        <v>360</v>
      </c>
      <c r="C365" s="59"/>
      <c r="D365" s="47"/>
      <c r="E365" s="48"/>
      <c r="F365" s="48"/>
      <c r="G365" s="48"/>
      <c r="H365" s="48"/>
      <c r="I365" s="48"/>
      <c r="J365" s="48"/>
      <c r="K365" s="135"/>
      <c r="L365" s="49" t="s">
        <v>122</v>
      </c>
      <c r="M365" s="49"/>
      <c r="N365" s="49"/>
      <c r="O365" s="49"/>
    </row>
    <row r="366" spans="1:15">
      <c r="A366" s="33"/>
      <c r="B366" s="55">
        <v>361</v>
      </c>
      <c r="C366" s="59"/>
      <c r="D366" s="47"/>
      <c r="E366" s="48"/>
      <c r="F366" s="48"/>
      <c r="G366" s="48"/>
      <c r="H366" s="48"/>
      <c r="I366" s="48"/>
      <c r="J366" s="48"/>
      <c r="K366" s="135"/>
      <c r="L366" s="49" t="s">
        <v>122</v>
      </c>
      <c r="M366" s="49"/>
      <c r="N366" s="49"/>
      <c r="O366" s="49"/>
    </row>
    <row r="367" spans="1:15">
      <c r="A367" s="33"/>
      <c r="B367" s="55">
        <v>362</v>
      </c>
      <c r="C367" s="59"/>
      <c r="D367" s="47"/>
      <c r="E367" s="48"/>
      <c r="F367" s="48"/>
      <c r="G367" s="48"/>
      <c r="H367" s="48"/>
      <c r="I367" s="48"/>
      <c r="J367" s="48"/>
      <c r="K367" s="135"/>
      <c r="L367" s="49" t="s">
        <v>122</v>
      </c>
      <c r="M367" s="49"/>
      <c r="N367" s="49"/>
      <c r="O367" s="49"/>
    </row>
    <row r="368" spans="1:15">
      <c r="A368" s="33"/>
      <c r="B368" s="55">
        <v>363</v>
      </c>
      <c r="C368" s="59"/>
      <c r="D368" s="47"/>
      <c r="E368" s="48"/>
      <c r="F368" s="48"/>
      <c r="G368" s="48"/>
      <c r="H368" s="48"/>
      <c r="I368" s="48"/>
      <c r="J368" s="48"/>
      <c r="K368" s="135"/>
      <c r="L368" s="49" t="s">
        <v>122</v>
      </c>
      <c r="M368" s="49"/>
      <c r="N368" s="49"/>
      <c r="O368" s="49"/>
    </row>
    <row r="369" spans="1:15">
      <c r="A369" s="33"/>
      <c r="B369" s="55">
        <v>364</v>
      </c>
      <c r="C369" s="59"/>
      <c r="D369" s="47"/>
      <c r="E369" s="48"/>
      <c r="F369" s="48"/>
      <c r="G369" s="48"/>
      <c r="H369" s="48"/>
      <c r="I369" s="48"/>
      <c r="J369" s="48"/>
      <c r="K369" s="135"/>
      <c r="L369" s="49" t="s">
        <v>122</v>
      </c>
      <c r="M369" s="49"/>
      <c r="N369" s="49"/>
      <c r="O369" s="49"/>
    </row>
    <row r="370" spans="1:15">
      <c r="A370" s="33"/>
      <c r="B370" s="55">
        <v>365</v>
      </c>
      <c r="C370" s="59"/>
      <c r="D370" s="47"/>
      <c r="E370" s="48"/>
      <c r="F370" s="48"/>
      <c r="G370" s="48"/>
      <c r="H370" s="48"/>
      <c r="I370" s="48"/>
      <c r="J370" s="48"/>
      <c r="K370" s="135"/>
      <c r="L370" s="49" t="s">
        <v>122</v>
      </c>
      <c r="M370" s="49"/>
      <c r="N370" s="49"/>
      <c r="O370" s="49"/>
    </row>
    <row r="371" spans="1:15">
      <c r="A371" s="33"/>
      <c r="B371" s="55">
        <v>366</v>
      </c>
      <c r="C371" s="59"/>
      <c r="D371" s="47"/>
      <c r="E371" s="48"/>
      <c r="F371" s="48"/>
      <c r="G371" s="48"/>
      <c r="H371" s="48"/>
      <c r="I371" s="48"/>
      <c r="J371" s="48"/>
      <c r="K371" s="135"/>
      <c r="L371" s="49" t="s">
        <v>122</v>
      </c>
      <c r="M371" s="49"/>
      <c r="N371" s="49"/>
      <c r="O371" s="49"/>
    </row>
    <row r="372" spans="1:15">
      <c r="A372" s="33"/>
      <c r="B372" s="55">
        <v>367</v>
      </c>
      <c r="C372" s="59"/>
      <c r="D372" s="47"/>
      <c r="E372" s="48"/>
      <c r="F372" s="48"/>
      <c r="G372" s="48"/>
      <c r="H372" s="48"/>
      <c r="I372" s="48"/>
      <c r="J372" s="48"/>
      <c r="K372" s="135"/>
      <c r="L372" s="49" t="s">
        <v>122</v>
      </c>
      <c r="M372" s="49"/>
      <c r="N372" s="49"/>
      <c r="O372" s="49"/>
    </row>
    <row r="373" spans="1:15">
      <c r="A373" s="33"/>
      <c r="B373" s="55">
        <v>368</v>
      </c>
      <c r="C373" s="59"/>
      <c r="D373" s="47"/>
      <c r="E373" s="48"/>
      <c r="F373" s="48"/>
      <c r="G373" s="48"/>
      <c r="H373" s="48"/>
      <c r="I373" s="48"/>
      <c r="J373" s="48"/>
      <c r="K373" s="135"/>
      <c r="L373" s="49" t="s">
        <v>122</v>
      </c>
      <c r="M373" s="49"/>
      <c r="N373" s="49"/>
      <c r="O373" s="49"/>
    </row>
    <row r="374" spans="1:15">
      <c r="A374" s="33"/>
      <c r="B374" s="55">
        <v>369</v>
      </c>
      <c r="C374" s="59"/>
      <c r="D374" s="47"/>
      <c r="E374" s="48"/>
      <c r="F374" s="48"/>
      <c r="G374" s="48"/>
      <c r="H374" s="48"/>
      <c r="I374" s="48"/>
      <c r="J374" s="48"/>
      <c r="K374" s="135"/>
      <c r="L374" s="49" t="s">
        <v>122</v>
      </c>
      <c r="M374" s="49"/>
      <c r="N374" s="49"/>
      <c r="O374" s="49"/>
    </row>
    <row r="375" spans="1:15">
      <c r="A375" s="33"/>
      <c r="B375" s="55">
        <v>370</v>
      </c>
      <c r="C375" s="59"/>
      <c r="D375" s="47"/>
      <c r="E375" s="48"/>
      <c r="F375" s="48"/>
      <c r="G375" s="48"/>
      <c r="H375" s="48"/>
      <c r="I375" s="48"/>
      <c r="J375" s="48"/>
      <c r="K375" s="135"/>
      <c r="L375" s="49" t="s">
        <v>122</v>
      </c>
      <c r="M375" s="49"/>
      <c r="N375" s="49"/>
      <c r="O375" s="49"/>
    </row>
    <row r="376" spans="1:15">
      <c r="A376" s="33"/>
      <c r="B376" s="55">
        <v>371</v>
      </c>
      <c r="C376" s="59"/>
      <c r="D376" s="47"/>
      <c r="E376" s="48"/>
      <c r="F376" s="48"/>
      <c r="G376" s="48"/>
      <c r="H376" s="48"/>
      <c r="I376" s="48"/>
      <c r="J376" s="48"/>
      <c r="K376" s="135"/>
      <c r="L376" s="49" t="s">
        <v>122</v>
      </c>
      <c r="M376" s="49"/>
      <c r="N376" s="49"/>
      <c r="O376" s="49"/>
    </row>
    <row r="377" spans="1:15">
      <c r="A377" s="33"/>
      <c r="B377" s="55">
        <v>372</v>
      </c>
      <c r="C377" s="59"/>
      <c r="D377" s="47"/>
      <c r="E377" s="48"/>
      <c r="F377" s="48"/>
      <c r="G377" s="48"/>
      <c r="H377" s="48"/>
      <c r="I377" s="48"/>
      <c r="J377" s="48"/>
      <c r="K377" s="135"/>
      <c r="L377" s="49" t="s">
        <v>122</v>
      </c>
      <c r="M377" s="49"/>
      <c r="N377" s="49"/>
      <c r="O377" s="49"/>
    </row>
    <row r="378" spans="1:15">
      <c r="A378" s="33"/>
      <c r="B378" s="55">
        <v>373</v>
      </c>
      <c r="C378" s="59"/>
      <c r="D378" s="47"/>
      <c r="E378" s="48"/>
      <c r="F378" s="48"/>
      <c r="G378" s="48"/>
      <c r="H378" s="48"/>
      <c r="I378" s="48"/>
      <c r="J378" s="48"/>
      <c r="K378" s="135"/>
      <c r="L378" s="49" t="s">
        <v>122</v>
      </c>
      <c r="M378" s="49"/>
      <c r="N378" s="49"/>
      <c r="O378" s="49"/>
    </row>
    <row r="379" spans="1:15">
      <c r="A379" s="33"/>
      <c r="B379" s="55">
        <v>374</v>
      </c>
      <c r="C379" s="59"/>
      <c r="D379" s="47"/>
      <c r="E379" s="48"/>
      <c r="F379" s="48"/>
      <c r="G379" s="48"/>
      <c r="H379" s="48"/>
      <c r="I379" s="48"/>
      <c r="J379" s="48"/>
      <c r="K379" s="135"/>
      <c r="L379" s="49" t="s">
        <v>122</v>
      </c>
      <c r="M379" s="49"/>
      <c r="N379" s="49"/>
      <c r="O379" s="49"/>
    </row>
    <row r="380" spans="1:15">
      <c r="A380" s="33"/>
      <c r="B380" s="55">
        <v>375</v>
      </c>
      <c r="C380" s="59"/>
      <c r="D380" s="47"/>
      <c r="E380" s="48"/>
      <c r="F380" s="48"/>
      <c r="G380" s="48"/>
      <c r="H380" s="48"/>
      <c r="I380" s="48"/>
      <c r="J380" s="48"/>
      <c r="K380" s="135"/>
      <c r="L380" s="49" t="s">
        <v>122</v>
      </c>
      <c r="M380" s="49"/>
      <c r="N380" s="49"/>
      <c r="O380" s="49"/>
    </row>
    <row r="381" spans="1:15">
      <c r="A381" s="33"/>
      <c r="B381" s="55">
        <v>376</v>
      </c>
      <c r="C381" s="59"/>
      <c r="D381" s="47"/>
      <c r="E381" s="48"/>
      <c r="F381" s="48"/>
      <c r="G381" s="48"/>
      <c r="H381" s="48"/>
      <c r="I381" s="48"/>
      <c r="J381" s="48"/>
      <c r="K381" s="135"/>
      <c r="L381" s="49" t="s">
        <v>122</v>
      </c>
      <c r="M381" s="49"/>
      <c r="N381" s="49"/>
      <c r="O381" s="49"/>
    </row>
    <row r="382" spans="1:15">
      <c r="A382" s="33"/>
      <c r="B382" s="55">
        <v>377</v>
      </c>
      <c r="C382" s="59"/>
      <c r="D382" s="47"/>
      <c r="E382" s="48"/>
      <c r="F382" s="48"/>
      <c r="G382" s="48"/>
      <c r="H382" s="48"/>
      <c r="I382" s="48"/>
      <c r="J382" s="48"/>
      <c r="K382" s="135"/>
      <c r="L382" s="49" t="s">
        <v>122</v>
      </c>
      <c r="M382" s="49"/>
      <c r="N382" s="49"/>
      <c r="O382" s="49"/>
    </row>
    <row r="383" spans="1:15">
      <c r="A383" s="33"/>
      <c r="B383" s="55">
        <v>378</v>
      </c>
      <c r="C383" s="59"/>
      <c r="D383" s="47"/>
      <c r="E383" s="48"/>
      <c r="F383" s="48"/>
      <c r="G383" s="48"/>
      <c r="H383" s="48"/>
      <c r="I383" s="48"/>
      <c r="J383" s="48"/>
      <c r="K383" s="135"/>
      <c r="L383" s="49" t="s">
        <v>122</v>
      </c>
      <c r="M383" s="49"/>
      <c r="N383" s="49"/>
      <c r="O383" s="49"/>
    </row>
    <row r="384" spans="1:15">
      <c r="A384" s="33"/>
      <c r="B384" s="55">
        <v>379</v>
      </c>
      <c r="C384" s="59"/>
      <c r="D384" s="47"/>
      <c r="E384" s="48"/>
      <c r="F384" s="48"/>
      <c r="G384" s="48"/>
      <c r="H384" s="48"/>
      <c r="I384" s="48"/>
      <c r="J384" s="48"/>
      <c r="K384" s="135"/>
      <c r="L384" s="49" t="s">
        <v>122</v>
      </c>
      <c r="M384" s="49"/>
      <c r="N384" s="49"/>
      <c r="O384" s="49"/>
    </row>
    <row r="385" spans="1:15">
      <c r="A385" s="33"/>
      <c r="B385" s="55">
        <v>380</v>
      </c>
      <c r="C385" s="59"/>
      <c r="D385" s="47"/>
      <c r="E385" s="48"/>
      <c r="F385" s="48"/>
      <c r="G385" s="48"/>
      <c r="H385" s="48"/>
      <c r="I385" s="48"/>
      <c r="J385" s="48"/>
      <c r="K385" s="135"/>
      <c r="L385" s="49" t="s">
        <v>122</v>
      </c>
      <c r="M385" s="49"/>
      <c r="N385" s="49"/>
      <c r="O385" s="49"/>
    </row>
    <row r="386" spans="1:15">
      <c r="A386" s="33"/>
      <c r="B386" s="55">
        <v>381</v>
      </c>
      <c r="C386" s="59"/>
      <c r="D386" s="47"/>
      <c r="E386" s="48"/>
      <c r="F386" s="48"/>
      <c r="G386" s="48"/>
      <c r="H386" s="48"/>
      <c r="I386" s="48"/>
      <c r="J386" s="48"/>
      <c r="K386" s="135"/>
      <c r="L386" s="49" t="s">
        <v>122</v>
      </c>
      <c r="M386" s="49"/>
      <c r="N386" s="49"/>
      <c r="O386" s="49"/>
    </row>
    <row r="387" spans="1:15">
      <c r="A387" s="33"/>
      <c r="B387" s="55">
        <v>382</v>
      </c>
      <c r="C387" s="59"/>
      <c r="D387" s="47"/>
      <c r="E387" s="48"/>
      <c r="F387" s="48"/>
      <c r="G387" s="48"/>
      <c r="H387" s="48"/>
      <c r="I387" s="48"/>
      <c r="J387" s="48"/>
      <c r="K387" s="135"/>
      <c r="L387" s="49" t="s">
        <v>122</v>
      </c>
      <c r="M387" s="49"/>
      <c r="N387" s="49"/>
      <c r="O387" s="49"/>
    </row>
    <row r="388" spans="1:15">
      <c r="A388" s="33"/>
      <c r="B388" s="55">
        <v>383</v>
      </c>
      <c r="C388" s="59"/>
      <c r="D388" s="47"/>
      <c r="E388" s="48"/>
      <c r="F388" s="48"/>
      <c r="G388" s="48"/>
      <c r="H388" s="48"/>
      <c r="I388" s="48"/>
      <c r="J388" s="48"/>
      <c r="K388" s="135"/>
      <c r="L388" s="49" t="s">
        <v>122</v>
      </c>
      <c r="M388" s="49"/>
      <c r="N388" s="49"/>
      <c r="O388" s="49"/>
    </row>
    <row r="389" spans="1:15">
      <c r="A389" s="33"/>
      <c r="B389" s="55">
        <v>384</v>
      </c>
      <c r="C389" s="59"/>
      <c r="D389" s="47"/>
      <c r="E389" s="48"/>
      <c r="F389" s="48"/>
      <c r="G389" s="48"/>
      <c r="H389" s="48"/>
      <c r="I389" s="48"/>
      <c r="J389" s="48"/>
      <c r="K389" s="135"/>
      <c r="L389" s="49" t="s">
        <v>122</v>
      </c>
      <c r="M389" s="49"/>
      <c r="N389" s="49"/>
      <c r="O389" s="49"/>
    </row>
    <row r="390" spans="1:15">
      <c r="A390" s="33"/>
      <c r="B390" s="55">
        <v>385</v>
      </c>
      <c r="C390" s="59"/>
      <c r="D390" s="47"/>
      <c r="E390" s="48"/>
      <c r="F390" s="48"/>
      <c r="G390" s="48"/>
      <c r="H390" s="48"/>
      <c r="I390" s="48"/>
      <c r="J390" s="48"/>
      <c r="K390" s="135"/>
      <c r="L390" s="49" t="s">
        <v>122</v>
      </c>
      <c r="M390" s="49"/>
      <c r="N390" s="49"/>
      <c r="O390" s="49"/>
    </row>
    <row r="391" spans="1:15">
      <c r="A391" s="33"/>
      <c r="B391" s="55">
        <v>386</v>
      </c>
      <c r="C391" s="59"/>
      <c r="D391" s="47"/>
      <c r="E391" s="48"/>
      <c r="F391" s="48"/>
      <c r="G391" s="48"/>
      <c r="H391" s="48"/>
      <c r="I391" s="48"/>
      <c r="J391" s="48"/>
      <c r="K391" s="135"/>
      <c r="L391" s="49" t="s">
        <v>122</v>
      </c>
      <c r="M391" s="49"/>
      <c r="N391" s="49"/>
      <c r="O391" s="49"/>
    </row>
    <row r="392" spans="1:15">
      <c r="A392" s="33"/>
      <c r="B392" s="55">
        <v>387</v>
      </c>
      <c r="C392" s="59"/>
      <c r="D392" s="47"/>
      <c r="E392" s="48"/>
      <c r="F392" s="48"/>
      <c r="G392" s="48"/>
      <c r="H392" s="48"/>
      <c r="I392" s="48"/>
      <c r="J392" s="48"/>
      <c r="K392" s="135"/>
      <c r="L392" s="49" t="s">
        <v>122</v>
      </c>
      <c r="M392" s="49"/>
      <c r="N392" s="49"/>
      <c r="O392" s="49"/>
    </row>
    <row r="393" spans="1:15">
      <c r="A393" s="33"/>
      <c r="B393" s="55">
        <v>388</v>
      </c>
      <c r="C393" s="59"/>
      <c r="D393" s="47"/>
      <c r="E393" s="48"/>
      <c r="F393" s="48"/>
      <c r="G393" s="48"/>
      <c r="H393" s="48"/>
      <c r="I393" s="48"/>
      <c r="J393" s="48"/>
      <c r="K393" s="135"/>
      <c r="L393" s="49" t="s">
        <v>122</v>
      </c>
      <c r="M393" s="49"/>
      <c r="N393" s="49"/>
      <c r="O393" s="49"/>
    </row>
    <row r="394" spans="1:15">
      <c r="A394" s="33"/>
      <c r="B394" s="55">
        <v>389</v>
      </c>
      <c r="C394" s="59"/>
      <c r="D394" s="47"/>
      <c r="E394" s="48"/>
      <c r="F394" s="48"/>
      <c r="G394" s="48"/>
      <c r="H394" s="48"/>
      <c r="I394" s="48"/>
      <c r="J394" s="48"/>
      <c r="K394" s="135"/>
      <c r="L394" s="49" t="s">
        <v>122</v>
      </c>
      <c r="M394" s="49"/>
      <c r="N394" s="49"/>
      <c r="O394" s="49"/>
    </row>
    <row r="395" spans="1:15">
      <c r="A395" s="33"/>
      <c r="B395" s="55">
        <v>390</v>
      </c>
      <c r="C395" s="59"/>
      <c r="D395" s="47"/>
      <c r="E395" s="48"/>
      <c r="F395" s="48"/>
      <c r="G395" s="48"/>
      <c r="H395" s="48"/>
      <c r="I395" s="48"/>
      <c r="J395" s="48"/>
      <c r="K395" s="135"/>
      <c r="L395" s="49" t="s">
        <v>122</v>
      </c>
      <c r="M395" s="49"/>
      <c r="N395" s="49"/>
      <c r="O395" s="49"/>
    </row>
    <row r="396" spans="1:15">
      <c r="A396" s="33"/>
      <c r="B396" s="55">
        <v>391</v>
      </c>
      <c r="C396" s="59"/>
      <c r="D396" s="47"/>
      <c r="E396" s="48"/>
      <c r="F396" s="48"/>
      <c r="G396" s="48"/>
      <c r="H396" s="48"/>
      <c r="I396" s="48"/>
      <c r="J396" s="48"/>
      <c r="K396" s="135"/>
      <c r="L396" s="49" t="s">
        <v>122</v>
      </c>
      <c r="M396" s="49"/>
      <c r="N396" s="49"/>
      <c r="O396" s="49"/>
    </row>
    <row r="397" spans="1:15">
      <c r="A397" s="33"/>
      <c r="B397" s="55">
        <v>392</v>
      </c>
      <c r="C397" s="59"/>
      <c r="D397" s="47"/>
      <c r="E397" s="48"/>
      <c r="F397" s="48"/>
      <c r="G397" s="48"/>
      <c r="H397" s="48"/>
      <c r="I397" s="48"/>
      <c r="J397" s="48"/>
      <c r="K397" s="135"/>
      <c r="L397" s="49" t="s">
        <v>122</v>
      </c>
      <c r="M397" s="49"/>
      <c r="N397" s="49"/>
      <c r="O397" s="49"/>
    </row>
    <row r="398" spans="1:15">
      <c r="A398" s="33"/>
      <c r="B398" s="55">
        <v>393</v>
      </c>
      <c r="C398" s="59"/>
      <c r="D398" s="47"/>
      <c r="E398" s="48"/>
      <c r="F398" s="48"/>
      <c r="G398" s="48"/>
      <c r="H398" s="48"/>
      <c r="I398" s="48"/>
      <c r="J398" s="48"/>
      <c r="K398" s="135"/>
      <c r="L398" s="49" t="s">
        <v>122</v>
      </c>
      <c r="M398" s="49"/>
      <c r="N398" s="49"/>
      <c r="O398" s="49"/>
    </row>
    <row r="399" spans="1:15">
      <c r="A399" s="33"/>
      <c r="B399" s="55">
        <v>394</v>
      </c>
      <c r="C399" s="59"/>
      <c r="D399" s="47"/>
      <c r="E399" s="48"/>
      <c r="F399" s="48"/>
      <c r="G399" s="48"/>
      <c r="H399" s="48"/>
      <c r="I399" s="48"/>
      <c r="J399" s="48"/>
      <c r="K399" s="135"/>
      <c r="L399" s="49" t="s">
        <v>122</v>
      </c>
      <c r="M399" s="49"/>
      <c r="N399" s="49"/>
      <c r="O399" s="49"/>
    </row>
    <row r="400" spans="1:15">
      <c r="A400" s="33"/>
      <c r="B400" s="55">
        <v>395</v>
      </c>
      <c r="C400" s="59"/>
      <c r="D400" s="47"/>
      <c r="E400" s="48"/>
      <c r="F400" s="48"/>
      <c r="G400" s="48"/>
      <c r="H400" s="48"/>
      <c r="I400" s="48"/>
      <c r="J400" s="48"/>
      <c r="K400" s="135"/>
      <c r="L400" s="49" t="s">
        <v>122</v>
      </c>
      <c r="M400" s="49"/>
      <c r="N400" s="49"/>
      <c r="O400" s="49"/>
    </row>
    <row r="401" spans="1:15">
      <c r="A401" s="33"/>
      <c r="B401" s="55">
        <v>396</v>
      </c>
      <c r="C401" s="59"/>
      <c r="D401" s="47"/>
      <c r="E401" s="48"/>
      <c r="F401" s="48"/>
      <c r="G401" s="48"/>
      <c r="H401" s="48"/>
      <c r="I401" s="48"/>
      <c r="J401" s="48"/>
      <c r="K401" s="135"/>
      <c r="L401" s="49" t="s">
        <v>122</v>
      </c>
      <c r="M401" s="49"/>
      <c r="N401" s="49"/>
      <c r="O401" s="49"/>
    </row>
    <row r="402" spans="1:15">
      <c r="A402" s="33"/>
      <c r="B402" s="55">
        <v>397</v>
      </c>
      <c r="C402" s="59"/>
      <c r="D402" s="47"/>
      <c r="E402" s="48"/>
      <c r="F402" s="48"/>
      <c r="G402" s="48"/>
      <c r="H402" s="48"/>
      <c r="I402" s="48"/>
      <c r="J402" s="48"/>
      <c r="K402" s="135"/>
      <c r="L402" s="49" t="s">
        <v>122</v>
      </c>
      <c r="M402" s="49"/>
      <c r="N402" s="49"/>
      <c r="O402" s="49"/>
    </row>
    <row r="403" spans="1:15">
      <c r="A403" s="33"/>
      <c r="B403" s="55">
        <v>398</v>
      </c>
      <c r="C403" s="59"/>
      <c r="D403" s="47"/>
      <c r="E403" s="48"/>
      <c r="F403" s="48"/>
      <c r="G403" s="48"/>
      <c r="H403" s="48"/>
      <c r="I403" s="48"/>
      <c r="J403" s="48"/>
      <c r="K403" s="135"/>
      <c r="L403" s="49" t="s">
        <v>122</v>
      </c>
      <c r="M403" s="49"/>
      <c r="N403" s="49"/>
      <c r="O403" s="49"/>
    </row>
    <row r="404" spans="1:15">
      <c r="A404" s="33"/>
      <c r="B404" s="55">
        <v>399</v>
      </c>
      <c r="C404" s="59"/>
      <c r="D404" s="47"/>
      <c r="E404" s="48"/>
      <c r="F404" s="48"/>
      <c r="G404" s="48"/>
      <c r="H404" s="48"/>
      <c r="I404" s="48"/>
      <c r="J404" s="48"/>
      <c r="K404" s="135"/>
      <c r="L404" s="49" t="s">
        <v>122</v>
      </c>
      <c r="M404" s="49"/>
      <c r="N404" s="49"/>
      <c r="O404" s="49"/>
    </row>
    <row r="405" spans="1:15">
      <c r="A405" s="33"/>
      <c r="B405" s="55">
        <v>400</v>
      </c>
      <c r="C405" s="59"/>
      <c r="D405" s="47"/>
      <c r="E405" s="48"/>
      <c r="F405" s="48"/>
      <c r="G405" s="48"/>
      <c r="H405" s="48"/>
      <c r="I405" s="48"/>
      <c r="J405" s="48"/>
      <c r="K405" s="135"/>
      <c r="L405" s="49" t="s">
        <v>122</v>
      </c>
      <c r="M405" s="49"/>
      <c r="N405" s="49"/>
      <c r="O405" s="49"/>
    </row>
    <row r="406" spans="1:15">
      <c r="A406" s="33"/>
      <c r="B406" s="55">
        <v>401</v>
      </c>
      <c r="C406" s="59"/>
      <c r="D406" s="47"/>
      <c r="E406" s="48"/>
      <c r="F406" s="48"/>
      <c r="G406" s="48"/>
      <c r="H406" s="48"/>
      <c r="I406" s="48"/>
      <c r="J406" s="48"/>
      <c r="K406" s="135"/>
      <c r="L406" s="49" t="s">
        <v>122</v>
      </c>
      <c r="M406" s="49"/>
      <c r="N406" s="49"/>
      <c r="O406" s="49"/>
    </row>
    <row r="407" spans="1:15">
      <c r="A407" s="33"/>
      <c r="B407" s="55">
        <v>402</v>
      </c>
      <c r="C407" s="59"/>
      <c r="D407" s="47"/>
      <c r="E407" s="48"/>
      <c r="F407" s="48"/>
      <c r="G407" s="48"/>
      <c r="H407" s="48"/>
      <c r="I407" s="48"/>
      <c r="J407" s="48"/>
      <c r="K407" s="135"/>
      <c r="L407" s="49" t="s">
        <v>122</v>
      </c>
      <c r="M407" s="49"/>
      <c r="N407" s="49"/>
      <c r="O407" s="49"/>
    </row>
    <row r="408" spans="1:15">
      <c r="A408" s="33"/>
      <c r="B408" s="55">
        <v>403</v>
      </c>
      <c r="C408" s="59"/>
      <c r="D408" s="47"/>
      <c r="E408" s="48"/>
      <c r="F408" s="48"/>
      <c r="G408" s="48"/>
      <c r="H408" s="48"/>
      <c r="I408" s="48"/>
      <c r="J408" s="48"/>
      <c r="K408" s="135"/>
      <c r="L408" s="49" t="s">
        <v>122</v>
      </c>
      <c r="M408" s="49"/>
      <c r="N408" s="49"/>
      <c r="O408" s="49"/>
    </row>
    <row r="409" spans="1:15">
      <c r="A409" s="33"/>
      <c r="B409" s="55">
        <v>404</v>
      </c>
      <c r="C409" s="59"/>
      <c r="D409" s="47"/>
      <c r="E409" s="48"/>
      <c r="F409" s="48"/>
      <c r="G409" s="48"/>
      <c r="H409" s="48"/>
      <c r="I409" s="48"/>
      <c r="J409" s="48"/>
      <c r="K409" s="135"/>
      <c r="L409" s="49" t="s">
        <v>122</v>
      </c>
      <c r="M409" s="49"/>
      <c r="N409" s="49"/>
      <c r="O409" s="49"/>
    </row>
    <row r="410" spans="1:15">
      <c r="A410" s="33"/>
      <c r="B410" s="55">
        <v>405</v>
      </c>
      <c r="C410" s="59"/>
      <c r="D410" s="47"/>
      <c r="E410" s="48"/>
      <c r="F410" s="48"/>
      <c r="G410" s="48"/>
      <c r="H410" s="48"/>
      <c r="I410" s="48"/>
      <c r="J410" s="48"/>
      <c r="K410" s="135"/>
      <c r="L410" s="49" t="s">
        <v>122</v>
      </c>
      <c r="M410" s="49"/>
      <c r="N410" s="49"/>
      <c r="O410" s="49"/>
    </row>
    <row r="411" spans="1:15">
      <c r="A411" s="33"/>
      <c r="B411" s="55">
        <v>406</v>
      </c>
      <c r="C411" s="59"/>
      <c r="D411" s="47"/>
      <c r="E411" s="48"/>
      <c r="F411" s="48"/>
      <c r="G411" s="48"/>
      <c r="H411" s="48"/>
      <c r="I411" s="48"/>
      <c r="J411" s="48"/>
      <c r="K411" s="135"/>
      <c r="L411" s="49" t="s">
        <v>122</v>
      </c>
      <c r="M411" s="49"/>
      <c r="N411" s="49"/>
      <c r="O411" s="49"/>
    </row>
    <row r="412" spans="1:15">
      <c r="A412" s="33"/>
      <c r="B412" s="55">
        <v>407</v>
      </c>
      <c r="C412" s="59"/>
      <c r="D412" s="47"/>
      <c r="E412" s="48"/>
      <c r="F412" s="48"/>
      <c r="G412" s="48"/>
      <c r="H412" s="48"/>
      <c r="I412" s="48"/>
      <c r="J412" s="48"/>
      <c r="K412" s="135"/>
      <c r="L412" s="49" t="s">
        <v>122</v>
      </c>
      <c r="M412" s="49"/>
      <c r="N412" s="49"/>
      <c r="O412" s="49"/>
    </row>
    <row r="413" spans="1:15">
      <c r="A413" s="33"/>
      <c r="B413" s="55">
        <v>408</v>
      </c>
      <c r="C413" s="59"/>
      <c r="D413" s="47"/>
      <c r="E413" s="48"/>
      <c r="F413" s="48"/>
      <c r="G413" s="48"/>
      <c r="H413" s="48"/>
      <c r="I413" s="48"/>
      <c r="J413" s="48"/>
      <c r="K413" s="135"/>
      <c r="L413" s="49" t="s">
        <v>122</v>
      </c>
      <c r="M413" s="49"/>
      <c r="N413" s="49"/>
      <c r="O413" s="49"/>
    </row>
    <row r="414" spans="1:15">
      <c r="A414" s="33"/>
      <c r="B414" s="55">
        <v>409</v>
      </c>
      <c r="C414" s="59"/>
      <c r="D414" s="47"/>
      <c r="E414" s="48"/>
      <c r="F414" s="48"/>
      <c r="G414" s="48"/>
      <c r="H414" s="48"/>
      <c r="I414" s="48"/>
      <c r="J414" s="48"/>
      <c r="K414" s="135"/>
      <c r="L414" s="49" t="s">
        <v>122</v>
      </c>
      <c r="M414" s="49"/>
      <c r="N414" s="49"/>
      <c r="O414" s="49"/>
    </row>
    <row r="415" spans="1:15">
      <c r="A415" s="33"/>
      <c r="B415" s="55">
        <v>410</v>
      </c>
      <c r="C415" s="59"/>
      <c r="D415" s="47"/>
      <c r="E415" s="48"/>
      <c r="F415" s="48"/>
      <c r="G415" s="48"/>
      <c r="H415" s="48"/>
      <c r="I415" s="48"/>
      <c r="J415" s="48"/>
      <c r="K415" s="135"/>
      <c r="L415" s="49" t="s">
        <v>122</v>
      </c>
      <c r="M415" s="49"/>
      <c r="N415" s="49"/>
      <c r="O415" s="49"/>
    </row>
    <row r="416" spans="1:15">
      <c r="A416" s="33"/>
      <c r="B416" s="55">
        <v>411</v>
      </c>
      <c r="C416" s="59"/>
      <c r="D416" s="47"/>
      <c r="E416" s="48"/>
      <c r="F416" s="48"/>
      <c r="G416" s="48"/>
      <c r="H416" s="48"/>
      <c r="I416" s="48"/>
      <c r="J416" s="48"/>
      <c r="K416" s="135"/>
      <c r="L416" s="49" t="s">
        <v>122</v>
      </c>
      <c r="M416" s="49"/>
      <c r="N416" s="49"/>
      <c r="O416" s="49"/>
    </row>
    <row r="417" spans="1:15">
      <c r="A417" s="33"/>
      <c r="B417" s="55">
        <v>412</v>
      </c>
      <c r="C417" s="59"/>
      <c r="D417" s="47"/>
      <c r="E417" s="48"/>
      <c r="F417" s="48"/>
      <c r="G417" s="48"/>
      <c r="H417" s="48"/>
      <c r="I417" s="48"/>
      <c r="J417" s="48"/>
      <c r="K417" s="135"/>
      <c r="L417" s="49" t="s">
        <v>122</v>
      </c>
      <c r="M417" s="49"/>
      <c r="N417" s="49"/>
      <c r="O417" s="49"/>
    </row>
    <row r="418" spans="1:15">
      <c r="A418" s="33"/>
      <c r="B418" s="55">
        <v>413</v>
      </c>
      <c r="C418" s="59"/>
      <c r="D418" s="47"/>
      <c r="E418" s="48"/>
      <c r="F418" s="48"/>
      <c r="G418" s="48"/>
      <c r="H418" s="48"/>
      <c r="I418" s="48"/>
      <c r="J418" s="48"/>
      <c r="K418" s="135"/>
      <c r="L418" s="49" t="s">
        <v>122</v>
      </c>
      <c r="M418" s="49"/>
      <c r="N418" s="49"/>
      <c r="O418" s="49"/>
    </row>
    <row r="419" spans="1:15">
      <c r="A419" s="33"/>
      <c r="B419" s="55">
        <v>414</v>
      </c>
      <c r="C419" s="59"/>
      <c r="D419" s="47"/>
      <c r="E419" s="48"/>
      <c r="F419" s="48"/>
      <c r="G419" s="48"/>
      <c r="H419" s="48"/>
      <c r="I419" s="48"/>
      <c r="J419" s="48"/>
      <c r="K419" s="135"/>
      <c r="L419" s="49" t="s">
        <v>122</v>
      </c>
      <c r="M419" s="49"/>
      <c r="N419" s="49"/>
      <c r="O419" s="49"/>
    </row>
    <row r="420" spans="1:15">
      <c r="A420" s="33"/>
      <c r="B420" s="55">
        <v>415</v>
      </c>
      <c r="C420" s="59"/>
      <c r="D420" s="47"/>
      <c r="E420" s="48"/>
      <c r="F420" s="48"/>
      <c r="G420" s="48"/>
      <c r="H420" s="48"/>
      <c r="I420" s="48"/>
      <c r="J420" s="48"/>
      <c r="K420" s="135"/>
      <c r="L420" s="49" t="s">
        <v>122</v>
      </c>
      <c r="M420" s="49"/>
      <c r="N420" s="49"/>
      <c r="O420" s="49"/>
    </row>
    <row r="421" spans="1:15">
      <c r="A421" s="32"/>
      <c r="B421" s="55">
        <v>416</v>
      </c>
      <c r="C421" s="47"/>
      <c r="D421" s="47"/>
      <c r="E421" s="48"/>
      <c r="F421" s="48"/>
      <c r="G421" s="48"/>
      <c r="H421" s="48"/>
      <c r="I421" s="48"/>
      <c r="J421" s="48"/>
      <c r="K421" s="135"/>
      <c r="L421" s="49" t="s">
        <v>122</v>
      </c>
      <c r="M421" s="49"/>
      <c r="N421" s="49"/>
      <c r="O421" s="49"/>
    </row>
  </sheetData>
  <sheetProtection sheet="1" objects="1" scenarios="1"/>
  <mergeCells count="4">
    <mergeCell ref="D1:F1"/>
    <mergeCell ref="D2:F2"/>
    <mergeCell ref="D3:F3"/>
    <mergeCell ref="D4:F4"/>
  </mergeCells>
  <pageMargins left="0.7" right="0.7" top="0.75" bottom="0.75" header="0.3" footer="0.3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8545E0B-9A4C-481A-908C-F0E2D591C00F}">
            <xm:f>IF('Bulletin Adhésion Membre'!H43&gt;'Bulletin Adhésion Membre'!$J$43,TRUE,FALSE)</xm:f>
            <x14:dxf>
              <fill>
                <patternFill>
                  <bgColor theme="5" tint="0.59996337778862885"/>
                </patternFill>
              </fill>
            </x14:dxf>
          </x14:cfRule>
          <x14:cfRule type="expression" priority="2" id="{3E507B6F-DEBE-42D5-80A0-5262A3421A60}">
            <xm:f>IF('Bulletin Adhésion Membre'!H43='Bulletin Adhésion Membre'!$J$43,TRUE,FALSE)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3" id="{B59BAD75-0B65-4990-8B98-57403432D239}">
            <xm:f>IF('Bulletin Adhésion Membre'!H43&lt;'Bulletin Adhésion Membre'!$J$43,TRUE,FALSE)</xm:f>
            <x14:dxf>
              <fill>
                <patternFill>
                  <bgColor rgb="FFFFFF99"/>
                </patternFill>
              </fill>
            </x14:dxf>
          </x14:cfRule>
          <xm:sqref>D1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4CA9A5C2-E642-4464-A579-F7CE917A5BFB}">
          <x14:formula1>
            <xm:f>Liste!$E$2:$E$3</xm:f>
          </x14:formula1>
          <xm:sqref>G6:G1048576</xm:sqref>
        </x14:dataValidation>
        <x14:dataValidation type="list" allowBlank="1" showInputMessage="1" showErrorMessage="1" xr:uid="{C61CE14C-6425-41FF-A806-0011D77D247A}">
          <x14:formula1>
            <xm:f>Liste!$F$2:$F$8</xm:f>
          </x14:formula1>
          <xm:sqref>L6:L1048576</xm:sqref>
        </x14:dataValidation>
        <x14:dataValidation type="list" allowBlank="1" showInputMessage="1" showErrorMessage="1" xr:uid="{486A5BA8-E6D5-4498-807E-6759168640F3}">
          <x14:formula1>
            <xm:f>Liste!$G$2:$G$8</xm:f>
          </x14:formula1>
          <xm:sqref>F422:F1048576 E6:E1048576</xm:sqref>
        </x14:dataValidation>
        <x14:dataValidation type="list" allowBlank="1" showInputMessage="1" showErrorMessage="1" xr:uid="{CF86C24F-ED6D-45D7-B356-0C2601B3A7E9}">
          <x14:formula1>
            <xm:f>Liste!$H$2:$H$14</xm:f>
          </x14:formula1>
          <xm:sqref>M6:O1048576</xm:sqref>
        </x14:dataValidation>
        <x14:dataValidation type="list" allowBlank="1" showInputMessage="1" showErrorMessage="1" xr:uid="{8261505F-865F-495C-913A-576C8F576471}">
          <x14:formula1>
            <xm:f>Liste!$M$2:$M$4</xm:f>
          </x14:formula1>
          <xm:sqref>C6:C421</xm:sqref>
        </x14:dataValidation>
        <x14:dataValidation type="list" allowBlank="1" showInputMessage="1" showErrorMessage="1" xr:uid="{CAF9FDC1-18D5-48F2-BF0E-2ED7A4EB99D7}">
          <x14:formula1>
            <xm:f>Liste!$A$2:$A$5</xm:f>
          </x14:formula1>
          <xm:sqref>D422:D1048576</xm:sqref>
        </x14:dataValidation>
        <x14:dataValidation type="list" allowBlank="1" showInputMessage="1" showErrorMessage="1" xr:uid="{A331F6DB-F57F-4AB8-A4A6-57A77D09A96D}">
          <x14:formula1>
            <xm:f>Liste!$A$2:$A$6</xm:f>
          </x14:formula1>
          <xm:sqref>D6:D421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B5D02-A08A-44AF-8E8E-88D06FA1F0F9}">
  <dimension ref="A1:U417"/>
  <sheetViews>
    <sheetView zoomScale="85" zoomScaleNormal="85" workbookViewId="0">
      <pane xSplit="3" ySplit="1" topLeftCell="D2" activePane="bottomRight" state="frozen"/>
      <selection pane="bottomRight" activeCell="H8" sqref="H8"/>
      <selection pane="bottomLeft" activeCell="A2" sqref="A2"/>
      <selection pane="topRight" activeCell="D1" sqref="D1"/>
    </sheetView>
  </sheetViews>
  <sheetFormatPr defaultColWidth="11.42578125" defaultRowHeight="15"/>
  <cols>
    <col min="1" max="1" width="9.5703125" customWidth="1"/>
    <col min="2" max="2" width="6.7109375" bestFit="1" customWidth="1"/>
    <col min="3" max="3" width="25.28515625" bestFit="1" customWidth="1"/>
    <col min="4" max="4" width="11.5703125" bestFit="1" customWidth="1"/>
    <col min="5" max="5" width="6.7109375" bestFit="1" customWidth="1"/>
    <col min="6" max="6" width="5" bestFit="1" customWidth="1"/>
    <col min="7" max="7" width="21.7109375" bestFit="1" customWidth="1"/>
    <col min="8" max="8" width="18.7109375" bestFit="1" customWidth="1"/>
    <col min="9" max="9" width="18.28515625" bestFit="1" customWidth="1"/>
    <col min="10" max="10" width="24.28515625" bestFit="1" customWidth="1"/>
    <col min="11" max="11" width="21.7109375" bestFit="1" customWidth="1"/>
    <col min="12" max="12" width="41.5703125" customWidth="1"/>
    <col min="13" max="13" width="24" bestFit="1" customWidth="1"/>
    <col min="14" max="14" width="23.5703125" bestFit="1" customWidth="1"/>
    <col min="15" max="15" width="20.140625" customWidth="1"/>
    <col min="16" max="17" width="25.7109375" customWidth="1"/>
    <col min="18" max="18" width="27.85546875" customWidth="1"/>
    <col min="19" max="19" width="54" bestFit="1" customWidth="1"/>
    <col min="20" max="20" width="96" customWidth="1"/>
    <col min="21" max="21" width="64.28515625" customWidth="1"/>
    <col min="22" max="22" width="42.28515625" customWidth="1"/>
  </cols>
  <sheetData>
    <row r="1" spans="1:21">
      <c r="A1" t="s">
        <v>115</v>
      </c>
      <c r="B1" t="s">
        <v>114</v>
      </c>
      <c r="C1" t="s">
        <v>116</v>
      </c>
      <c r="D1" t="s">
        <v>117</v>
      </c>
      <c r="E1" t="s">
        <v>94</v>
      </c>
      <c r="F1" t="s">
        <v>123</v>
      </c>
      <c r="G1" t="s">
        <v>124</v>
      </c>
      <c r="H1" s="130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s="110" t="s">
        <v>133</v>
      </c>
      <c r="Q1" s="110" t="s">
        <v>134</v>
      </c>
      <c r="R1" t="s">
        <v>135</v>
      </c>
      <c r="S1" t="s">
        <v>136</v>
      </c>
      <c r="T1" t="s">
        <v>137</v>
      </c>
      <c r="U1" s="110" t="s">
        <v>138</v>
      </c>
    </row>
    <row r="2" spans="1:21">
      <c r="A2">
        <f>Adhérents!I6</f>
        <v>0</v>
      </c>
      <c r="B2">
        <f>Adhérents!H6</f>
        <v>0</v>
      </c>
      <c r="C2">
        <f>Adhérents!J6</f>
        <v>0</v>
      </c>
      <c r="D2" s="136">
        <f>Adhérents!K6</f>
        <v>0</v>
      </c>
      <c r="E2" t="s">
        <v>139</v>
      </c>
      <c r="F2" t="str">
        <f>IF(Adhérents!G6="M.","M",IF(Adhérents!G6="Mme","F",""))</f>
        <v/>
      </c>
      <c r="G2">
        <v>0</v>
      </c>
      <c r="H2" t="s">
        <v>140</v>
      </c>
      <c r="I2" s="2">
        <f ca="1">TODAY()</f>
        <v>46300</v>
      </c>
      <c r="J2" s="153">
        <f>Paramètres!$C$22</f>
        <v>46296</v>
      </c>
      <c r="K2" s="2">
        <f>Paramètres!$C$23</f>
        <v>46843</v>
      </c>
      <c r="L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">
        <f>Adhérents!E6</f>
        <v>0</v>
      </c>
      <c r="N2" t="str">
        <f>'Bulletin Adhésion Membre'!$B$24</f>
        <v/>
      </c>
      <c r="O2">
        <f>Adhérents!F6</f>
        <v>0</v>
      </c>
      <c r="P2" t="str">
        <f>IFERROR(VLOOKUP(Adhérents!D6,Liste!$A$2:$B$5,2,FALSE),"")</f>
        <v/>
      </c>
      <c r="Q2" t="str">
        <f>IFERROR(IF(COUNTIF(Adhérents!D$6:D6,Liste!$A$4)&gt;VLOOKUP('Bulletin Adhésion Membre'!$G$30,Paramètres!$B$8:$D$12,3,FALSE),VLOOKUP(Adhérents!D6,Liste!$A$2:$D$5,4,FALSE),VLOOKUP(Adhérents!D6,Liste!$A$2:$D$5,3,FALSE)),"")</f>
        <v/>
      </c>
      <c r="R2" t="s">
        <v>141</v>
      </c>
      <c r="S2" s="2">
        <v>46022</v>
      </c>
      <c r="T2" t="str">
        <f>CONCATENATE(Adhérents!M6,IF(Adhérents!N6&lt;&gt;0,"|",""),Adhérents!N6,IF(Adhérents!O6&lt;&gt;0,"|",""),Adhérents!O6)</f>
        <v/>
      </c>
      <c r="U2" t="str">
        <f>IFERROR(IF(Adhérents!L6="Sur la base du code postal","Chapitre "&amp;VLOOKUP(VALUE(LEFT(Adhérents!K6,2)),Liste!$N$2:$Q$102,4,FALSE),"Chapitre "&amp;Adhérents!L6),"")</f>
        <v/>
      </c>
    </row>
    <row r="3" spans="1:21">
      <c r="A3">
        <f>Adhérents!I7</f>
        <v>0</v>
      </c>
      <c r="B3">
        <f>Adhérents!H7</f>
        <v>0</v>
      </c>
      <c r="C3">
        <f>Adhérents!J7</f>
        <v>0</v>
      </c>
      <c r="D3" s="136">
        <f>Adhérents!K7</f>
        <v>0</v>
      </c>
      <c r="E3" t="s">
        <v>139</v>
      </c>
      <c r="F3" t="str">
        <f>IF(Adhérents!G7="M.","M",IF(Adhérents!G7="Mme","F",""))</f>
        <v/>
      </c>
      <c r="G3">
        <v>0</v>
      </c>
      <c r="H3" t="s">
        <v>140</v>
      </c>
      <c r="I3" s="2">
        <f t="shared" ref="I3:I66" ca="1" si="0">TODAY()</f>
        <v>46300</v>
      </c>
      <c r="J3" s="153">
        <f>Paramètres!$C$22</f>
        <v>46296</v>
      </c>
      <c r="K3" s="2">
        <f>Paramètres!$C$23</f>
        <v>46843</v>
      </c>
      <c r="L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">
        <f>Adhérents!E7</f>
        <v>0</v>
      </c>
      <c r="N3" t="str">
        <f>'Bulletin Adhésion Membre'!$B$24</f>
        <v/>
      </c>
      <c r="O3">
        <f>Adhérents!F7</f>
        <v>0</v>
      </c>
      <c r="P3" t="str">
        <f>IFERROR(VLOOKUP(Adhérents!D7,Liste!$A$2:$B$5,2,FALSE),"")</f>
        <v/>
      </c>
      <c r="Q3" t="str">
        <f>IFERROR(IF(COUNTIF(Adhérents!D$6:D7,Liste!$A$4)&gt;VLOOKUP('Bulletin Adhésion Membre'!$G$30,Paramètres!$B$8:$D$12,3,FALSE),VLOOKUP(Adhérents!D7,Liste!$A$2:$D$5,4,FALSE),VLOOKUP(Adhérents!D7,Liste!$A$2:$D$5,3,FALSE)),"")</f>
        <v/>
      </c>
      <c r="R3" t="s">
        <v>141</v>
      </c>
      <c r="S3" s="2">
        <v>46022</v>
      </c>
      <c r="T3" t="str">
        <f>CONCATENATE(Adhérents!M7,IF(Adhérents!N7&lt;&gt;0,"|",""),Adhérents!N7,IF(Adhérents!O7&lt;&gt;0,"|",""),Adhérents!O7)</f>
        <v/>
      </c>
      <c r="U3" t="str">
        <f>IFERROR(IF(Adhérents!L7="Sur la base du code postal","Chapitre "&amp;VLOOKUP(VALUE(LEFT(Adhérents!K7,2)),Liste!$N$2:$Q$102,4,FALSE),"Chapitre "&amp;Adhérents!L7),"")</f>
        <v/>
      </c>
    </row>
    <row r="4" spans="1:21">
      <c r="A4">
        <f>Adhérents!I8</f>
        <v>0</v>
      </c>
      <c r="B4">
        <f>Adhérents!H8</f>
        <v>0</v>
      </c>
      <c r="C4">
        <f>Adhérents!J8</f>
        <v>0</v>
      </c>
      <c r="D4" s="136">
        <f>Adhérents!K8</f>
        <v>0</v>
      </c>
      <c r="E4" t="s">
        <v>139</v>
      </c>
      <c r="F4" t="str">
        <f>IF(Adhérents!G8="M.","M",IF(Adhérents!G8="Mme","F",""))</f>
        <v/>
      </c>
      <c r="G4">
        <v>0</v>
      </c>
      <c r="H4" t="s">
        <v>140</v>
      </c>
      <c r="I4" s="2">
        <f t="shared" ca="1" si="0"/>
        <v>46300</v>
      </c>
      <c r="J4" s="153">
        <f>Paramètres!$C$22</f>
        <v>46296</v>
      </c>
      <c r="K4" s="2">
        <f>Paramètres!$C$23</f>
        <v>46843</v>
      </c>
      <c r="L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">
        <f>Adhérents!E8</f>
        <v>0</v>
      </c>
      <c r="N4" t="str">
        <f>'Bulletin Adhésion Membre'!$B$24</f>
        <v/>
      </c>
      <c r="O4">
        <f>Adhérents!F8</f>
        <v>0</v>
      </c>
      <c r="P4" t="str">
        <f>IFERROR(VLOOKUP(Adhérents!D8,Liste!$A$2:$B$5,2,FALSE),"")</f>
        <v/>
      </c>
      <c r="Q4" t="str">
        <f>IFERROR(IF(COUNTIF(Adhérents!D$6:D8,Liste!$A$4)&gt;VLOOKUP('Bulletin Adhésion Membre'!$G$30,Paramètres!$B$8:$D$12,3,FALSE),VLOOKUP(Adhérents!D8,Liste!$A$2:$D$5,4,FALSE),VLOOKUP(Adhérents!D8,Liste!$A$2:$D$5,3,FALSE)),"")</f>
        <v/>
      </c>
      <c r="R4" t="s">
        <v>141</v>
      </c>
      <c r="S4" s="2">
        <v>46022</v>
      </c>
      <c r="T4" t="str">
        <f>CONCATENATE(Adhérents!M8,IF(Adhérents!N8&lt;&gt;0,"|",""),Adhérents!N8,IF(Adhérents!O8&lt;&gt;0,"|",""),Adhérents!O8)</f>
        <v/>
      </c>
      <c r="U4" t="str">
        <f>IFERROR(IF(Adhérents!L8="Sur la base du code postal","Chapitre "&amp;VLOOKUP(VALUE(LEFT(Adhérents!K8,2)),Liste!$N$2:$Q$102,4,FALSE),"Chapitre "&amp;Adhérents!L8),"")</f>
        <v/>
      </c>
    </row>
    <row r="5" spans="1:21">
      <c r="A5">
        <f>Adhérents!I9</f>
        <v>0</v>
      </c>
      <c r="B5">
        <f>Adhérents!H9</f>
        <v>0</v>
      </c>
      <c r="C5">
        <f>Adhérents!J9</f>
        <v>0</v>
      </c>
      <c r="D5" s="136">
        <f>Adhérents!K9</f>
        <v>0</v>
      </c>
      <c r="E5" t="s">
        <v>139</v>
      </c>
      <c r="F5" t="str">
        <f>IF(Adhérents!G9="M.","M",IF(Adhérents!G9="Mme","F",""))</f>
        <v/>
      </c>
      <c r="G5">
        <v>0</v>
      </c>
      <c r="H5" t="s">
        <v>140</v>
      </c>
      <c r="I5" s="2">
        <f t="shared" ca="1" si="0"/>
        <v>46300</v>
      </c>
      <c r="J5" s="153">
        <f>Paramètres!$C$22</f>
        <v>46296</v>
      </c>
      <c r="K5" s="2">
        <f>Paramètres!$C$23</f>
        <v>46843</v>
      </c>
      <c r="L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">
        <f>Adhérents!E9</f>
        <v>0</v>
      </c>
      <c r="N5" t="str">
        <f>'Bulletin Adhésion Membre'!$B$24</f>
        <v/>
      </c>
      <c r="O5">
        <f>Adhérents!F9</f>
        <v>0</v>
      </c>
      <c r="P5" t="str">
        <f>IFERROR(VLOOKUP(Adhérents!D9,Liste!$A$2:$B$5,2,FALSE),"")</f>
        <v/>
      </c>
      <c r="Q5" t="str">
        <f>IFERROR(IF(COUNTIF(Adhérents!D$6:D9,Liste!$A$4)&gt;VLOOKUP('Bulletin Adhésion Membre'!$G$30,Paramètres!$B$8:$D$12,3,FALSE),VLOOKUP(Adhérents!D9,Liste!$A$2:$D$5,4,FALSE),VLOOKUP(Adhérents!D9,Liste!$A$2:$D$5,3,FALSE)),"")</f>
        <v/>
      </c>
      <c r="R5" t="s">
        <v>141</v>
      </c>
      <c r="S5" s="2">
        <v>46022</v>
      </c>
      <c r="T5" t="str">
        <f>CONCATENATE(Adhérents!M9,IF(Adhérents!N9&lt;&gt;0,"|",""),Adhérents!N9,IF(Adhérents!O9&lt;&gt;0,"|",""),Adhérents!O9)</f>
        <v/>
      </c>
      <c r="U5" t="str">
        <f>IFERROR(IF(Adhérents!L9="Sur la base du code postal","Chapitre "&amp;VLOOKUP(VALUE(LEFT(Adhérents!K9,2)),Liste!$N$2:$Q$102,4,FALSE),"Chapitre "&amp;Adhérents!L9),"")</f>
        <v/>
      </c>
    </row>
    <row r="6" spans="1:21">
      <c r="A6">
        <f>Adhérents!I10</f>
        <v>0</v>
      </c>
      <c r="B6">
        <f>Adhérents!H10</f>
        <v>0</v>
      </c>
      <c r="C6">
        <f>Adhérents!J10</f>
        <v>0</v>
      </c>
      <c r="D6" s="136">
        <f>Adhérents!K10</f>
        <v>0</v>
      </c>
      <c r="E6" t="s">
        <v>139</v>
      </c>
      <c r="F6" t="str">
        <f>IF(Adhérents!G10="M.","M",IF(Adhérents!G10="Mme","F",""))</f>
        <v/>
      </c>
      <c r="G6">
        <v>0</v>
      </c>
      <c r="H6" t="s">
        <v>140</v>
      </c>
      <c r="I6" s="2">
        <f t="shared" ca="1" si="0"/>
        <v>46300</v>
      </c>
      <c r="J6" s="153">
        <f>Paramètres!$C$22</f>
        <v>46296</v>
      </c>
      <c r="K6" s="2">
        <f>Paramètres!$C$23</f>
        <v>46843</v>
      </c>
      <c r="L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">
        <f>Adhérents!E10</f>
        <v>0</v>
      </c>
      <c r="N6" t="str">
        <f>'Bulletin Adhésion Membre'!$B$24</f>
        <v/>
      </c>
      <c r="O6">
        <f>Adhérents!F10</f>
        <v>0</v>
      </c>
      <c r="P6" t="str">
        <f>IFERROR(VLOOKUP(Adhérents!D10,Liste!$A$2:$B$5,2,FALSE),"")</f>
        <v/>
      </c>
      <c r="Q6" t="str">
        <f>IFERROR(IF(COUNTIF(Adhérents!D$6:D10,Liste!$A$4)&gt;VLOOKUP('Bulletin Adhésion Membre'!$G$30,Paramètres!$B$8:$D$12,3,FALSE),VLOOKUP(Adhérents!D10,Liste!$A$2:$D$5,4,FALSE),VLOOKUP(Adhérents!D10,Liste!$A$2:$D$5,3,FALSE)),"")</f>
        <v/>
      </c>
      <c r="R6" t="s">
        <v>141</v>
      </c>
      <c r="S6" s="2">
        <v>46022</v>
      </c>
      <c r="T6" t="str">
        <f>CONCATENATE(Adhérents!M10,IF(Adhérents!N10&lt;&gt;0,"|",""),Adhérents!N10,IF(Adhérents!O10&lt;&gt;0,"|",""),Adhérents!O10)</f>
        <v/>
      </c>
      <c r="U6" t="str">
        <f>IFERROR(IF(Adhérents!L10="Sur la base du code postal","Chapitre "&amp;VLOOKUP(VALUE(LEFT(Adhérents!K10,2)),Liste!$N$2:$Q$102,4,FALSE),"Chapitre "&amp;Adhérents!L10),"")</f>
        <v/>
      </c>
    </row>
    <row r="7" spans="1:21">
      <c r="A7">
        <f>Adhérents!I11</f>
        <v>0</v>
      </c>
      <c r="B7">
        <f>Adhérents!H11</f>
        <v>0</v>
      </c>
      <c r="C7">
        <f>Adhérents!J11</f>
        <v>0</v>
      </c>
      <c r="D7" s="136">
        <f>Adhérents!K11</f>
        <v>0</v>
      </c>
      <c r="E7" t="s">
        <v>139</v>
      </c>
      <c r="F7" t="str">
        <f>IF(Adhérents!G11="M.","M",IF(Adhérents!G11="Mme","F",""))</f>
        <v/>
      </c>
      <c r="G7">
        <v>0</v>
      </c>
      <c r="H7" t="s">
        <v>140</v>
      </c>
      <c r="I7" s="2">
        <f t="shared" ca="1" si="0"/>
        <v>46300</v>
      </c>
      <c r="J7" s="153">
        <f>Paramètres!$C$22</f>
        <v>46296</v>
      </c>
      <c r="K7" s="2">
        <f>Paramètres!$C$23</f>
        <v>46843</v>
      </c>
      <c r="L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">
        <f>Adhérents!E11</f>
        <v>0</v>
      </c>
      <c r="N7" t="str">
        <f>'Bulletin Adhésion Membre'!$B$24</f>
        <v/>
      </c>
      <c r="O7">
        <f>Adhérents!F11</f>
        <v>0</v>
      </c>
      <c r="P7" t="str">
        <f>IFERROR(VLOOKUP(Adhérents!D11,Liste!$A$2:$B$5,2,FALSE),"")</f>
        <v/>
      </c>
      <c r="Q7" t="str">
        <f>IFERROR(IF(COUNTIF(Adhérents!D$6:D11,Liste!$A$4)&gt;VLOOKUP('Bulletin Adhésion Membre'!$G$30,Paramètres!$B$8:$D$12,3,FALSE),VLOOKUP(Adhérents!D11,Liste!$A$2:$D$5,4,FALSE),VLOOKUP(Adhérents!D11,Liste!$A$2:$D$5,3,FALSE)),"")</f>
        <v/>
      </c>
      <c r="R7" t="s">
        <v>141</v>
      </c>
      <c r="S7" s="2">
        <v>46022</v>
      </c>
      <c r="T7" t="str">
        <f>CONCATENATE(Adhérents!M11,IF(Adhérents!N11&lt;&gt;0,"|",""),Adhérents!N11,IF(Adhérents!O11&lt;&gt;0,"|",""),Adhérents!O11)</f>
        <v/>
      </c>
      <c r="U7" t="str">
        <f>IFERROR(IF(Adhérents!L11="Sur la base du code postal","Chapitre "&amp;VLOOKUP(VALUE(LEFT(Adhérents!K11,2)),Liste!$N$2:$Q$102,4,FALSE),"Chapitre "&amp;Adhérents!L11),"")</f>
        <v/>
      </c>
    </row>
    <row r="8" spans="1:21">
      <c r="A8">
        <f>Adhérents!I12</f>
        <v>0</v>
      </c>
      <c r="B8">
        <f>Adhérents!H12</f>
        <v>0</v>
      </c>
      <c r="C8">
        <f>Adhérents!J12</f>
        <v>0</v>
      </c>
      <c r="D8" s="136">
        <f>Adhérents!K12</f>
        <v>0</v>
      </c>
      <c r="E8" t="s">
        <v>139</v>
      </c>
      <c r="F8" t="str">
        <f>IF(Adhérents!G12="M.","M",IF(Adhérents!G12="Mme","F",""))</f>
        <v/>
      </c>
      <c r="G8">
        <v>0</v>
      </c>
      <c r="H8" t="s">
        <v>140</v>
      </c>
      <c r="I8" s="2">
        <f t="shared" ca="1" si="0"/>
        <v>46300</v>
      </c>
      <c r="J8" s="153">
        <f>Paramètres!$C$22</f>
        <v>46296</v>
      </c>
      <c r="K8" s="2">
        <f>Paramètres!$C$23</f>
        <v>46843</v>
      </c>
      <c r="L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">
        <f>Adhérents!E12</f>
        <v>0</v>
      </c>
      <c r="N8" t="str">
        <f>'Bulletin Adhésion Membre'!$B$24</f>
        <v/>
      </c>
      <c r="O8">
        <f>Adhérents!F12</f>
        <v>0</v>
      </c>
      <c r="P8" t="str">
        <f>IFERROR(VLOOKUP(Adhérents!D12,Liste!$A$2:$B$5,2,FALSE),"")</f>
        <v/>
      </c>
      <c r="Q8" t="str">
        <f>IFERROR(IF(COUNTIF(Adhérents!D$6:D12,Liste!$A$4)&gt;VLOOKUP('Bulletin Adhésion Membre'!$G$30,Paramètres!$B$8:$D$12,3,FALSE),VLOOKUP(Adhérents!D12,Liste!$A$2:$D$5,4,FALSE),VLOOKUP(Adhérents!D12,Liste!$A$2:$D$5,3,FALSE)),"")</f>
        <v/>
      </c>
      <c r="R8" t="s">
        <v>141</v>
      </c>
      <c r="S8" s="2">
        <v>46022</v>
      </c>
      <c r="T8" t="str">
        <f>CONCATENATE(Adhérents!M12,IF(Adhérents!N12&lt;&gt;0,"|",""),Adhérents!N12,IF(Adhérents!O12&lt;&gt;0,"|",""),Adhérents!O12)</f>
        <v/>
      </c>
      <c r="U8" t="str">
        <f>IFERROR(IF(Adhérents!L12="Sur la base du code postal","Chapitre "&amp;VLOOKUP(VALUE(LEFT(Adhérents!K12,2)),Liste!$N$2:$Q$102,4,FALSE),"Chapitre "&amp;Adhérents!L12),"")</f>
        <v/>
      </c>
    </row>
    <row r="9" spans="1:21">
      <c r="A9">
        <f>Adhérents!I13</f>
        <v>0</v>
      </c>
      <c r="B9">
        <f>Adhérents!H13</f>
        <v>0</v>
      </c>
      <c r="C9">
        <f>Adhérents!J13</f>
        <v>0</v>
      </c>
      <c r="D9" s="136">
        <f>Adhérents!K13</f>
        <v>0</v>
      </c>
      <c r="E9" t="s">
        <v>139</v>
      </c>
      <c r="F9" t="str">
        <f>IF(Adhérents!G13="M.","M",IF(Adhérents!G13="Mme","F",""))</f>
        <v/>
      </c>
      <c r="G9">
        <v>0</v>
      </c>
      <c r="H9" t="s">
        <v>140</v>
      </c>
      <c r="I9" s="2">
        <f t="shared" ca="1" si="0"/>
        <v>46300</v>
      </c>
      <c r="J9" s="153">
        <f>Paramètres!$C$22</f>
        <v>46296</v>
      </c>
      <c r="K9" s="2">
        <f>Paramètres!$C$23</f>
        <v>46843</v>
      </c>
      <c r="L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">
        <f>Adhérents!E13</f>
        <v>0</v>
      </c>
      <c r="N9" t="str">
        <f>'Bulletin Adhésion Membre'!$B$24</f>
        <v/>
      </c>
      <c r="O9">
        <f>Adhérents!F13</f>
        <v>0</v>
      </c>
      <c r="P9" t="str">
        <f>IFERROR(VLOOKUP(Adhérents!D13,Liste!$A$2:$B$5,2,FALSE),"")</f>
        <v/>
      </c>
      <c r="Q9" t="str">
        <f>IFERROR(IF(COUNTIF(Adhérents!D$6:D13,Liste!$A$4)&gt;VLOOKUP('Bulletin Adhésion Membre'!$G$30,Paramètres!$B$8:$D$12,3,FALSE),VLOOKUP(Adhérents!D13,Liste!$A$2:$D$5,4,FALSE),VLOOKUP(Adhérents!D13,Liste!$A$2:$D$5,3,FALSE)),"")</f>
        <v/>
      </c>
      <c r="R9" t="s">
        <v>141</v>
      </c>
      <c r="S9" s="2">
        <v>46022</v>
      </c>
      <c r="T9" t="str">
        <f>CONCATENATE(Adhérents!M13,IF(Adhérents!N13&lt;&gt;0,"|",""),Adhérents!N13,IF(Adhérents!O13&lt;&gt;0,"|",""),Adhérents!O13)</f>
        <v/>
      </c>
      <c r="U9" t="str">
        <f>IFERROR(IF(Adhérents!L13="Sur la base du code postal","Chapitre "&amp;VLOOKUP(VALUE(LEFT(Adhérents!K13,2)),Liste!$N$2:$Q$102,4,FALSE),"Chapitre "&amp;Adhérents!L13),"")</f>
        <v/>
      </c>
    </row>
    <row r="10" spans="1:21">
      <c r="A10">
        <f>Adhérents!I14</f>
        <v>0</v>
      </c>
      <c r="B10">
        <f>Adhérents!H14</f>
        <v>0</v>
      </c>
      <c r="C10">
        <f>Adhérents!J14</f>
        <v>0</v>
      </c>
      <c r="D10" s="136">
        <f>Adhérents!K14</f>
        <v>0</v>
      </c>
      <c r="E10" t="s">
        <v>139</v>
      </c>
      <c r="F10" t="str">
        <f>IF(Adhérents!G14="M.","M",IF(Adhérents!G14="Mme","F",""))</f>
        <v/>
      </c>
      <c r="G10">
        <v>0</v>
      </c>
      <c r="H10" t="s">
        <v>140</v>
      </c>
      <c r="I10" s="2">
        <f t="shared" ca="1" si="0"/>
        <v>46300</v>
      </c>
      <c r="J10" s="153">
        <f>Paramètres!$C$22</f>
        <v>46296</v>
      </c>
      <c r="K10" s="2">
        <f>Paramètres!$C$23</f>
        <v>46843</v>
      </c>
      <c r="L1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">
        <f>Adhérents!E14</f>
        <v>0</v>
      </c>
      <c r="N10" t="str">
        <f>'Bulletin Adhésion Membre'!$B$24</f>
        <v/>
      </c>
      <c r="O10">
        <f>Adhérents!F14</f>
        <v>0</v>
      </c>
      <c r="P10" t="str">
        <f>IFERROR(VLOOKUP(Adhérents!D14,Liste!$A$2:$B$5,2,FALSE),"")</f>
        <v/>
      </c>
      <c r="Q10" t="str">
        <f>IFERROR(IF(COUNTIF(Adhérents!D$6:D14,Liste!$A$4)&gt;VLOOKUP('Bulletin Adhésion Membre'!$G$30,Paramètres!$B$8:$D$12,3,FALSE),VLOOKUP(Adhérents!D14,Liste!$A$2:$D$5,4,FALSE),VLOOKUP(Adhérents!D14,Liste!$A$2:$D$5,3,FALSE)),"")</f>
        <v/>
      </c>
      <c r="R10" t="s">
        <v>141</v>
      </c>
      <c r="S10" s="2">
        <v>46022</v>
      </c>
      <c r="T10" t="str">
        <f>CONCATENATE(Adhérents!M14,IF(Adhérents!N14&lt;&gt;0,"|",""),Adhérents!N14,IF(Adhérents!O14&lt;&gt;0,"|",""),Adhérents!O14)</f>
        <v/>
      </c>
      <c r="U10" t="str">
        <f>IFERROR(IF(Adhérents!L14="Sur la base du code postal","Chapitre "&amp;VLOOKUP(VALUE(LEFT(Adhérents!K14,2)),Liste!$N$2:$Q$102,4,FALSE),"Chapitre "&amp;Adhérents!L14),"")</f>
        <v/>
      </c>
    </row>
    <row r="11" spans="1:21">
      <c r="A11">
        <f>Adhérents!I15</f>
        <v>0</v>
      </c>
      <c r="B11">
        <f>Adhérents!H15</f>
        <v>0</v>
      </c>
      <c r="C11">
        <f>Adhérents!J15</f>
        <v>0</v>
      </c>
      <c r="D11" s="136">
        <f>Adhérents!K15</f>
        <v>0</v>
      </c>
      <c r="E11" t="s">
        <v>139</v>
      </c>
      <c r="F11" t="str">
        <f>IF(Adhérents!G15="M.","M",IF(Adhérents!G15="Mme","F",""))</f>
        <v/>
      </c>
      <c r="G11">
        <v>0</v>
      </c>
      <c r="H11" t="s">
        <v>140</v>
      </c>
      <c r="I11" s="2">
        <f t="shared" ca="1" si="0"/>
        <v>46300</v>
      </c>
      <c r="J11" s="153">
        <f>Paramètres!$C$22</f>
        <v>46296</v>
      </c>
      <c r="K11" s="2">
        <f>Paramètres!$C$23</f>
        <v>46843</v>
      </c>
      <c r="L1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">
        <f>Adhérents!E15</f>
        <v>0</v>
      </c>
      <c r="N11" t="str">
        <f>'Bulletin Adhésion Membre'!$B$24</f>
        <v/>
      </c>
      <c r="O11">
        <f>Adhérents!F15</f>
        <v>0</v>
      </c>
      <c r="P11" t="str">
        <f>IFERROR(VLOOKUP(Adhérents!D15,Liste!$A$2:$B$5,2,FALSE),"")</f>
        <v/>
      </c>
      <c r="Q11" t="str">
        <f>IFERROR(IF(COUNTIF(Adhérents!D$6:D15,Liste!$A$4)&gt;VLOOKUP('Bulletin Adhésion Membre'!$G$30,Paramètres!$B$8:$D$12,3,FALSE),VLOOKUP(Adhérents!D15,Liste!$A$2:$D$5,4,FALSE),VLOOKUP(Adhérents!D15,Liste!$A$2:$D$5,3,FALSE)),"")</f>
        <v/>
      </c>
      <c r="R11" t="s">
        <v>141</v>
      </c>
      <c r="S11" s="2">
        <v>46022</v>
      </c>
      <c r="T11" t="str">
        <f>CONCATENATE(Adhérents!M15,IF(Adhérents!N15&lt;&gt;0,"|",""),Adhérents!N15,IF(Adhérents!O15&lt;&gt;0,"|",""),Adhérents!O15)</f>
        <v/>
      </c>
      <c r="U11" t="str">
        <f>IFERROR(IF(Adhérents!L15="Sur la base du code postal","Chapitre "&amp;VLOOKUP(VALUE(LEFT(Adhérents!K15,2)),Liste!$N$2:$Q$102,4,FALSE),"Chapitre "&amp;Adhérents!L15),"")</f>
        <v/>
      </c>
    </row>
    <row r="12" spans="1:21">
      <c r="A12">
        <f>Adhérents!I16</f>
        <v>0</v>
      </c>
      <c r="B12">
        <f>Adhérents!H16</f>
        <v>0</v>
      </c>
      <c r="C12">
        <f>Adhérents!J16</f>
        <v>0</v>
      </c>
      <c r="D12" s="136">
        <f>Adhérents!K16</f>
        <v>0</v>
      </c>
      <c r="E12" t="s">
        <v>139</v>
      </c>
      <c r="F12" t="str">
        <f>IF(Adhérents!G16="M.","M",IF(Adhérents!G16="Mme","F",""))</f>
        <v/>
      </c>
      <c r="G12">
        <v>0</v>
      </c>
      <c r="H12" t="s">
        <v>140</v>
      </c>
      <c r="I12" s="2">
        <f t="shared" ca="1" si="0"/>
        <v>46300</v>
      </c>
      <c r="J12" s="153">
        <f>Paramètres!$C$22</f>
        <v>46296</v>
      </c>
      <c r="K12" s="2">
        <f>Paramètres!$C$23</f>
        <v>46843</v>
      </c>
      <c r="L1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">
        <f>Adhérents!E16</f>
        <v>0</v>
      </c>
      <c r="N12" t="str">
        <f>'Bulletin Adhésion Membre'!$B$24</f>
        <v/>
      </c>
      <c r="O12">
        <f>Adhérents!F16</f>
        <v>0</v>
      </c>
      <c r="P12" t="str">
        <f>IFERROR(VLOOKUP(Adhérents!D16,Liste!$A$2:$B$5,2,FALSE),"")</f>
        <v/>
      </c>
      <c r="Q12" t="str">
        <f>IFERROR(IF(COUNTIF(Adhérents!D$6:D16,Liste!$A$4)&gt;VLOOKUP('Bulletin Adhésion Membre'!$G$30,Paramètres!$B$8:$D$12,3,FALSE),VLOOKUP(Adhérents!D16,Liste!$A$2:$D$5,4,FALSE),VLOOKUP(Adhérents!D16,Liste!$A$2:$D$5,3,FALSE)),"")</f>
        <v/>
      </c>
      <c r="R12" t="s">
        <v>141</v>
      </c>
      <c r="S12" s="2">
        <v>46022</v>
      </c>
      <c r="T12" t="str">
        <f>CONCATENATE(Adhérents!M16,IF(Adhérents!N16&lt;&gt;0,"|",""),Adhérents!N16,IF(Adhérents!O16&lt;&gt;0,"|",""),Adhérents!O16)</f>
        <v/>
      </c>
      <c r="U12" t="str">
        <f>IFERROR(IF(Adhérents!L16="Sur la base du code postal","Chapitre "&amp;VLOOKUP(VALUE(LEFT(Adhérents!K16,2)),Liste!$N$2:$Q$102,4,FALSE),"Chapitre "&amp;Adhérents!L16),"")</f>
        <v/>
      </c>
    </row>
    <row r="13" spans="1:21">
      <c r="A13">
        <f>Adhérents!I17</f>
        <v>0</v>
      </c>
      <c r="B13">
        <f>Adhérents!H17</f>
        <v>0</v>
      </c>
      <c r="C13">
        <f>Adhérents!J17</f>
        <v>0</v>
      </c>
      <c r="D13" s="136">
        <f>Adhérents!K17</f>
        <v>0</v>
      </c>
      <c r="E13" t="s">
        <v>139</v>
      </c>
      <c r="F13" t="str">
        <f>IF(Adhérents!G17="M.","M",IF(Adhérents!G17="Mme","F",""))</f>
        <v/>
      </c>
      <c r="G13">
        <v>0</v>
      </c>
      <c r="H13" t="s">
        <v>140</v>
      </c>
      <c r="I13" s="2">
        <f t="shared" ca="1" si="0"/>
        <v>46300</v>
      </c>
      <c r="J13" s="153">
        <f>Paramètres!$C$22</f>
        <v>46296</v>
      </c>
      <c r="K13" s="2">
        <f>Paramètres!$C$23</f>
        <v>46843</v>
      </c>
      <c r="L1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">
        <f>Adhérents!E17</f>
        <v>0</v>
      </c>
      <c r="N13" t="str">
        <f>'Bulletin Adhésion Membre'!$B$24</f>
        <v/>
      </c>
      <c r="O13">
        <f>Adhérents!F17</f>
        <v>0</v>
      </c>
      <c r="P13" t="str">
        <f>IFERROR(VLOOKUP(Adhérents!D17,Liste!$A$2:$B$5,2,FALSE),"")</f>
        <v/>
      </c>
      <c r="Q13" t="str">
        <f>IFERROR(IF(COUNTIF(Adhérents!D$6:D17,Liste!$A$4)&gt;VLOOKUP('Bulletin Adhésion Membre'!$G$30,Paramètres!$B$8:$D$12,3,FALSE),VLOOKUP(Adhérents!D17,Liste!$A$2:$D$5,4,FALSE),VLOOKUP(Adhérents!D17,Liste!$A$2:$D$5,3,FALSE)),"")</f>
        <v/>
      </c>
      <c r="R13" t="s">
        <v>141</v>
      </c>
      <c r="S13" s="2">
        <v>46022</v>
      </c>
      <c r="T13" t="str">
        <f>CONCATENATE(Adhérents!M17,IF(Adhérents!N17&lt;&gt;0,"|",""),Adhérents!N17,IF(Adhérents!O17&lt;&gt;0,"|",""),Adhérents!O17)</f>
        <v/>
      </c>
      <c r="U13" t="str">
        <f>IFERROR(IF(Adhérents!L17="Sur la base du code postal","Chapitre "&amp;VLOOKUP(VALUE(LEFT(Adhérents!K17,2)),Liste!$N$2:$Q$102,4,FALSE),"Chapitre "&amp;Adhérents!L17),"")</f>
        <v/>
      </c>
    </row>
    <row r="14" spans="1:21">
      <c r="A14">
        <f>Adhérents!I18</f>
        <v>0</v>
      </c>
      <c r="B14">
        <f>Adhérents!H18</f>
        <v>0</v>
      </c>
      <c r="C14">
        <f>Adhérents!J18</f>
        <v>0</v>
      </c>
      <c r="D14" s="136">
        <f>Adhérents!K18</f>
        <v>0</v>
      </c>
      <c r="E14" t="s">
        <v>139</v>
      </c>
      <c r="F14" t="str">
        <f>IF(Adhérents!G18="M.","M",IF(Adhérents!G18="Mme","F",""))</f>
        <v/>
      </c>
      <c r="G14">
        <v>0</v>
      </c>
      <c r="H14" t="s">
        <v>140</v>
      </c>
      <c r="I14" s="2">
        <f t="shared" ca="1" si="0"/>
        <v>46300</v>
      </c>
      <c r="J14" s="153">
        <f>Paramètres!$C$22</f>
        <v>46296</v>
      </c>
      <c r="K14" s="2">
        <f>Paramètres!$C$23</f>
        <v>46843</v>
      </c>
      <c r="L1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">
        <f>Adhérents!E18</f>
        <v>0</v>
      </c>
      <c r="N14" t="str">
        <f>'Bulletin Adhésion Membre'!$B$24</f>
        <v/>
      </c>
      <c r="O14">
        <f>Adhérents!F18</f>
        <v>0</v>
      </c>
      <c r="P14" t="str">
        <f>IFERROR(VLOOKUP(Adhérents!D18,Liste!$A$2:$B$5,2,FALSE),"")</f>
        <v/>
      </c>
      <c r="Q14" t="str">
        <f>IFERROR(IF(COUNTIF(Adhérents!D$6:D18,Liste!$A$4)&gt;VLOOKUP('Bulletin Adhésion Membre'!$G$30,Paramètres!$B$8:$D$12,3,FALSE),VLOOKUP(Adhérents!D18,Liste!$A$2:$D$5,4,FALSE),VLOOKUP(Adhérents!D18,Liste!$A$2:$D$5,3,FALSE)),"")</f>
        <v/>
      </c>
      <c r="R14" t="s">
        <v>141</v>
      </c>
      <c r="S14" s="2">
        <v>46022</v>
      </c>
      <c r="T14" t="str">
        <f>CONCATENATE(Adhérents!M18,IF(Adhérents!N18&lt;&gt;0,"|",""),Adhérents!N18,IF(Adhérents!O18&lt;&gt;0,"|",""),Adhérents!O18)</f>
        <v/>
      </c>
      <c r="U14" t="str">
        <f>IFERROR(IF(Adhérents!L18="Sur la base du code postal","Chapitre "&amp;VLOOKUP(VALUE(LEFT(Adhérents!K18,2)),Liste!$N$2:$Q$102,4,FALSE),"Chapitre "&amp;Adhérents!L18),"")</f>
        <v/>
      </c>
    </row>
    <row r="15" spans="1:21">
      <c r="A15">
        <f>Adhérents!I19</f>
        <v>0</v>
      </c>
      <c r="B15">
        <f>Adhérents!H19</f>
        <v>0</v>
      </c>
      <c r="C15">
        <f>Adhérents!J19</f>
        <v>0</v>
      </c>
      <c r="D15" s="136">
        <f>Adhérents!K19</f>
        <v>0</v>
      </c>
      <c r="E15" t="s">
        <v>139</v>
      </c>
      <c r="F15" t="str">
        <f>IF(Adhérents!G19="M.","M",IF(Adhérents!G19="Mme","F",""))</f>
        <v/>
      </c>
      <c r="G15">
        <v>0</v>
      </c>
      <c r="H15" t="s">
        <v>140</v>
      </c>
      <c r="I15" s="2">
        <f t="shared" ca="1" si="0"/>
        <v>46300</v>
      </c>
      <c r="J15" s="153">
        <f>Paramètres!$C$22</f>
        <v>46296</v>
      </c>
      <c r="K15" s="2">
        <f>Paramètres!$C$23</f>
        <v>46843</v>
      </c>
      <c r="L1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">
        <f>Adhérents!E19</f>
        <v>0</v>
      </c>
      <c r="N15" t="str">
        <f>'Bulletin Adhésion Membre'!$B$24</f>
        <v/>
      </c>
      <c r="O15">
        <f>Adhérents!F19</f>
        <v>0</v>
      </c>
      <c r="P15" t="str">
        <f>IFERROR(VLOOKUP(Adhérents!D19,Liste!$A$2:$B$5,2,FALSE),"")</f>
        <v/>
      </c>
      <c r="Q15" t="str">
        <f>IFERROR(IF(COUNTIF(Adhérents!D$6:D19,Liste!$A$4)&gt;VLOOKUP('Bulletin Adhésion Membre'!$G$30,Paramètres!$B$8:$D$12,3,FALSE),VLOOKUP(Adhérents!D19,Liste!$A$2:$D$5,4,FALSE),VLOOKUP(Adhérents!D19,Liste!$A$2:$D$5,3,FALSE)),"")</f>
        <v/>
      </c>
      <c r="R15" t="s">
        <v>141</v>
      </c>
      <c r="S15" s="2">
        <v>46022</v>
      </c>
      <c r="T15" t="str">
        <f>CONCATENATE(Adhérents!M19,IF(Adhérents!N19&lt;&gt;0,"|",""),Adhérents!N19,IF(Adhérents!O19&lt;&gt;0,"|",""),Adhérents!O19)</f>
        <v/>
      </c>
      <c r="U15" t="str">
        <f>IFERROR(IF(Adhérents!L19="Sur la base du code postal","Chapitre "&amp;VLOOKUP(VALUE(LEFT(Adhérents!K19,2)),Liste!$N$2:$Q$102,4,FALSE),"Chapitre "&amp;Adhérents!L19),"")</f>
        <v/>
      </c>
    </row>
    <row r="16" spans="1:21">
      <c r="A16">
        <f>Adhérents!I20</f>
        <v>0</v>
      </c>
      <c r="B16">
        <f>Adhérents!H20</f>
        <v>0</v>
      </c>
      <c r="C16">
        <f>Adhérents!J20</f>
        <v>0</v>
      </c>
      <c r="D16" s="136">
        <f>Adhérents!K20</f>
        <v>0</v>
      </c>
      <c r="E16" t="s">
        <v>139</v>
      </c>
      <c r="F16" t="str">
        <f>IF(Adhérents!G20="M.","M",IF(Adhérents!G20="Mme","F",""))</f>
        <v/>
      </c>
      <c r="G16">
        <v>0</v>
      </c>
      <c r="H16" t="s">
        <v>140</v>
      </c>
      <c r="I16" s="2">
        <f t="shared" ca="1" si="0"/>
        <v>46300</v>
      </c>
      <c r="J16" s="153">
        <f>Paramètres!$C$22</f>
        <v>46296</v>
      </c>
      <c r="K16" s="2">
        <f>Paramètres!$C$23</f>
        <v>46843</v>
      </c>
      <c r="L1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">
        <f>Adhérents!E20</f>
        <v>0</v>
      </c>
      <c r="N16" t="str">
        <f>'Bulletin Adhésion Membre'!$B$24</f>
        <v/>
      </c>
      <c r="O16">
        <f>Adhérents!F20</f>
        <v>0</v>
      </c>
      <c r="P16" t="str">
        <f>IFERROR(VLOOKUP(Adhérents!D20,Liste!$A$2:$B$5,2,FALSE),"")</f>
        <v/>
      </c>
      <c r="Q16" t="str">
        <f>IFERROR(IF(COUNTIF(Adhérents!D$6:D20,Liste!$A$4)&gt;VLOOKUP('Bulletin Adhésion Membre'!$G$30,Paramètres!$B$8:$D$12,3,FALSE),VLOOKUP(Adhérents!D20,Liste!$A$2:$D$5,4,FALSE),VLOOKUP(Adhérents!D20,Liste!$A$2:$D$5,3,FALSE)),"")</f>
        <v/>
      </c>
      <c r="R16" t="s">
        <v>141</v>
      </c>
      <c r="S16" s="2">
        <v>46022</v>
      </c>
      <c r="T16" t="str">
        <f>CONCATENATE(Adhérents!M20,IF(Adhérents!N20&lt;&gt;0,"|",""),Adhérents!N20,IF(Adhérents!O20&lt;&gt;0,"|",""),Adhérents!O20)</f>
        <v/>
      </c>
      <c r="U16" t="str">
        <f>IFERROR(IF(Adhérents!L20="Sur la base du code postal","Chapitre "&amp;VLOOKUP(VALUE(LEFT(Adhérents!K20,2)),Liste!$N$2:$Q$102,4,FALSE),"Chapitre "&amp;Adhérents!L20),"")</f>
        <v/>
      </c>
    </row>
    <row r="17" spans="1:21">
      <c r="A17">
        <f>Adhérents!I21</f>
        <v>0</v>
      </c>
      <c r="B17">
        <f>Adhérents!H21</f>
        <v>0</v>
      </c>
      <c r="C17">
        <f>Adhérents!J21</f>
        <v>0</v>
      </c>
      <c r="D17" s="136">
        <f>Adhérents!K21</f>
        <v>0</v>
      </c>
      <c r="E17" t="s">
        <v>139</v>
      </c>
      <c r="F17" t="str">
        <f>IF(Adhérents!G21="M.","M",IF(Adhérents!G21="Mme","F",""))</f>
        <v/>
      </c>
      <c r="G17">
        <v>0</v>
      </c>
      <c r="H17" t="s">
        <v>140</v>
      </c>
      <c r="I17" s="2">
        <f t="shared" ca="1" si="0"/>
        <v>46300</v>
      </c>
      <c r="J17" s="153">
        <f>Paramètres!$C$22</f>
        <v>46296</v>
      </c>
      <c r="K17" s="2">
        <f>Paramètres!$C$23</f>
        <v>46843</v>
      </c>
      <c r="L1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">
        <f>Adhérents!E21</f>
        <v>0</v>
      </c>
      <c r="N17" t="str">
        <f>'Bulletin Adhésion Membre'!$B$24</f>
        <v/>
      </c>
      <c r="O17">
        <f>Adhérents!F21</f>
        <v>0</v>
      </c>
      <c r="P17" t="str">
        <f>IFERROR(VLOOKUP(Adhérents!D21,Liste!$A$2:$B$5,2,FALSE),"")</f>
        <v/>
      </c>
      <c r="Q17" t="str">
        <f>IFERROR(IF(COUNTIF(Adhérents!D$6:D21,Liste!$A$4)&gt;VLOOKUP('Bulletin Adhésion Membre'!$G$30,Paramètres!$B$8:$D$12,3,FALSE),VLOOKUP(Adhérents!D21,Liste!$A$2:$D$5,4,FALSE),VLOOKUP(Adhérents!D21,Liste!$A$2:$D$5,3,FALSE)),"")</f>
        <v/>
      </c>
      <c r="R17" t="s">
        <v>141</v>
      </c>
      <c r="S17" s="2">
        <v>46022</v>
      </c>
      <c r="T17" t="str">
        <f>CONCATENATE(Adhérents!M21,IF(Adhérents!N21&lt;&gt;0,"|",""),Adhérents!N21,IF(Adhérents!O21&lt;&gt;0,"|",""),Adhérents!O21)</f>
        <v/>
      </c>
      <c r="U17" t="str">
        <f>IFERROR(IF(Adhérents!L21="Sur la base du code postal","Chapitre "&amp;VLOOKUP(VALUE(LEFT(Adhérents!K21,2)),Liste!$N$2:$Q$102,4,FALSE),"Chapitre "&amp;Adhérents!L21),"")</f>
        <v/>
      </c>
    </row>
    <row r="18" spans="1:21">
      <c r="A18">
        <f>Adhérents!I22</f>
        <v>0</v>
      </c>
      <c r="B18">
        <f>Adhérents!H22</f>
        <v>0</v>
      </c>
      <c r="C18">
        <f>Adhérents!J22</f>
        <v>0</v>
      </c>
      <c r="D18" s="136">
        <f>Adhérents!K22</f>
        <v>0</v>
      </c>
      <c r="E18" t="s">
        <v>139</v>
      </c>
      <c r="F18" t="str">
        <f>IF(Adhérents!G22="M.","M",IF(Adhérents!G22="Mme","F",""))</f>
        <v/>
      </c>
      <c r="G18">
        <v>0</v>
      </c>
      <c r="H18" t="s">
        <v>140</v>
      </c>
      <c r="I18" s="2">
        <f t="shared" ca="1" si="0"/>
        <v>46300</v>
      </c>
      <c r="J18" s="153">
        <f>Paramètres!$C$22</f>
        <v>46296</v>
      </c>
      <c r="K18" s="2">
        <f>Paramètres!$C$23</f>
        <v>46843</v>
      </c>
      <c r="L1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">
        <f>Adhérents!E22</f>
        <v>0</v>
      </c>
      <c r="N18" t="str">
        <f>'Bulletin Adhésion Membre'!$B$24</f>
        <v/>
      </c>
      <c r="O18">
        <f>Adhérents!F22</f>
        <v>0</v>
      </c>
      <c r="P18" t="str">
        <f>IFERROR(VLOOKUP(Adhérents!D22,Liste!$A$2:$B$5,2,FALSE),"")</f>
        <v/>
      </c>
      <c r="Q18" t="str">
        <f>IFERROR(IF(COUNTIF(Adhérents!D$6:D22,Liste!$A$4)&gt;VLOOKUP('Bulletin Adhésion Membre'!$G$30,Paramètres!$B$8:$D$12,3,FALSE),VLOOKUP(Adhérents!D22,Liste!$A$2:$D$5,4,FALSE),VLOOKUP(Adhérents!D22,Liste!$A$2:$D$5,3,FALSE)),"")</f>
        <v/>
      </c>
      <c r="R18" t="s">
        <v>141</v>
      </c>
      <c r="S18" s="2">
        <v>46022</v>
      </c>
      <c r="T18" t="str">
        <f>CONCATENATE(Adhérents!M22,IF(Adhérents!N22&lt;&gt;0,"|",""),Adhérents!N22,IF(Adhérents!O22&lt;&gt;0,"|",""),Adhérents!O22)</f>
        <v/>
      </c>
      <c r="U18" t="str">
        <f>IFERROR(IF(Adhérents!L22="Sur la base du code postal","Chapitre "&amp;VLOOKUP(VALUE(LEFT(Adhérents!K22,2)),Liste!$N$2:$Q$102,4,FALSE),"Chapitre "&amp;Adhérents!L22),"")</f>
        <v/>
      </c>
    </row>
    <row r="19" spans="1:21">
      <c r="A19">
        <f>Adhérents!I23</f>
        <v>0</v>
      </c>
      <c r="B19">
        <f>Adhérents!H23</f>
        <v>0</v>
      </c>
      <c r="C19">
        <f>Adhérents!J23</f>
        <v>0</v>
      </c>
      <c r="D19" s="136">
        <f>Adhérents!K23</f>
        <v>0</v>
      </c>
      <c r="E19" t="s">
        <v>139</v>
      </c>
      <c r="F19" t="str">
        <f>IF(Adhérents!G23="M.","M",IF(Adhérents!G23="Mme","F",""))</f>
        <v/>
      </c>
      <c r="G19">
        <v>0</v>
      </c>
      <c r="H19" t="s">
        <v>140</v>
      </c>
      <c r="I19" s="2">
        <f t="shared" ca="1" si="0"/>
        <v>46300</v>
      </c>
      <c r="J19" s="153">
        <f>Paramètres!$C$22</f>
        <v>46296</v>
      </c>
      <c r="K19" s="2">
        <f>Paramètres!$C$23</f>
        <v>46843</v>
      </c>
      <c r="L1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">
        <f>Adhérents!E23</f>
        <v>0</v>
      </c>
      <c r="N19" t="str">
        <f>'Bulletin Adhésion Membre'!$B$24</f>
        <v/>
      </c>
      <c r="O19">
        <f>Adhérents!F23</f>
        <v>0</v>
      </c>
      <c r="P19" t="str">
        <f>IFERROR(VLOOKUP(Adhérents!D23,Liste!$A$2:$B$5,2,FALSE),"")</f>
        <v/>
      </c>
      <c r="Q19" t="str">
        <f>IFERROR(IF(COUNTIF(Adhérents!D$6:D23,Liste!$A$4)&gt;VLOOKUP('Bulletin Adhésion Membre'!$G$30,Paramètres!$B$8:$D$12,3,FALSE),VLOOKUP(Adhérents!D23,Liste!$A$2:$D$5,4,FALSE),VLOOKUP(Adhérents!D23,Liste!$A$2:$D$5,3,FALSE)),"")</f>
        <v/>
      </c>
      <c r="R19" t="s">
        <v>141</v>
      </c>
      <c r="S19" s="2">
        <v>46022</v>
      </c>
      <c r="T19" t="str">
        <f>CONCATENATE(Adhérents!M23,IF(Adhérents!N23&lt;&gt;0,"|",""),Adhérents!N23,IF(Adhérents!O23&lt;&gt;0,"|",""),Adhérents!O23)</f>
        <v/>
      </c>
      <c r="U19" t="str">
        <f>IFERROR(IF(Adhérents!L23="Sur la base du code postal","Chapitre "&amp;VLOOKUP(VALUE(LEFT(Adhérents!K23,2)),Liste!$N$2:$Q$102,4,FALSE),"Chapitre "&amp;Adhérents!L23),"")</f>
        <v/>
      </c>
    </row>
    <row r="20" spans="1:21">
      <c r="A20">
        <f>Adhérents!I24</f>
        <v>0</v>
      </c>
      <c r="B20">
        <f>Adhérents!H24</f>
        <v>0</v>
      </c>
      <c r="C20">
        <f>Adhérents!J24</f>
        <v>0</v>
      </c>
      <c r="D20" s="136">
        <f>Adhérents!K24</f>
        <v>0</v>
      </c>
      <c r="E20" t="s">
        <v>139</v>
      </c>
      <c r="F20" t="str">
        <f>IF(Adhérents!G24="M.","M",IF(Adhérents!G24="Mme","F",""))</f>
        <v/>
      </c>
      <c r="G20">
        <v>0</v>
      </c>
      <c r="H20" t="s">
        <v>140</v>
      </c>
      <c r="I20" s="2">
        <f t="shared" ca="1" si="0"/>
        <v>46300</v>
      </c>
      <c r="J20" s="153">
        <f>Paramètres!$C$22</f>
        <v>46296</v>
      </c>
      <c r="K20" s="2">
        <f>Paramètres!$C$23</f>
        <v>46843</v>
      </c>
      <c r="L2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">
        <f>Adhérents!E24</f>
        <v>0</v>
      </c>
      <c r="N20" t="str">
        <f>'Bulletin Adhésion Membre'!$B$24</f>
        <v/>
      </c>
      <c r="O20">
        <f>Adhérents!F24</f>
        <v>0</v>
      </c>
      <c r="P20" t="str">
        <f>IFERROR(VLOOKUP(Adhérents!D24,Liste!$A$2:$B$5,2,FALSE),"")</f>
        <v/>
      </c>
      <c r="Q20" t="str">
        <f>IFERROR(IF(COUNTIF(Adhérents!D$6:D24,Liste!$A$4)&gt;VLOOKUP('Bulletin Adhésion Membre'!$G$30,Paramètres!$B$8:$D$12,3,FALSE),VLOOKUP(Adhérents!D24,Liste!$A$2:$D$5,4,FALSE),VLOOKUP(Adhérents!D24,Liste!$A$2:$D$5,3,FALSE)),"")</f>
        <v/>
      </c>
      <c r="R20" t="s">
        <v>141</v>
      </c>
      <c r="S20" s="2">
        <v>46022</v>
      </c>
      <c r="T20" t="str">
        <f>CONCATENATE(Adhérents!M24,IF(Adhérents!N24&lt;&gt;0,"|",""),Adhérents!N24,IF(Adhérents!O24&lt;&gt;0,"|",""),Adhérents!O24)</f>
        <v/>
      </c>
      <c r="U20" t="str">
        <f>IFERROR(IF(Adhérents!L24="Sur la base du code postal","Chapitre "&amp;VLOOKUP(VALUE(LEFT(Adhérents!K24,2)),Liste!$N$2:$Q$102,4,FALSE),"Chapitre "&amp;Adhérents!L24),"")</f>
        <v/>
      </c>
    </row>
    <row r="21" spans="1:21">
      <c r="A21">
        <f>Adhérents!I25</f>
        <v>0</v>
      </c>
      <c r="B21">
        <f>Adhérents!H25</f>
        <v>0</v>
      </c>
      <c r="C21">
        <f>Adhérents!J25</f>
        <v>0</v>
      </c>
      <c r="D21" s="136">
        <f>Adhérents!K25</f>
        <v>0</v>
      </c>
      <c r="E21" t="s">
        <v>139</v>
      </c>
      <c r="F21" t="str">
        <f>IF(Adhérents!G25="M.","M",IF(Adhérents!G25="Mme","F",""))</f>
        <v/>
      </c>
      <c r="G21">
        <v>0</v>
      </c>
      <c r="H21" t="s">
        <v>140</v>
      </c>
      <c r="I21" s="2">
        <f t="shared" ca="1" si="0"/>
        <v>46300</v>
      </c>
      <c r="J21" s="153">
        <f>Paramètres!$C$22</f>
        <v>46296</v>
      </c>
      <c r="K21" s="2">
        <f>Paramètres!$C$23</f>
        <v>46843</v>
      </c>
      <c r="L2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">
        <f>Adhérents!E25</f>
        <v>0</v>
      </c>
      <c r="N21" t="str">
        <f>'Bulletin Adhésion Membre'!$B$24</f>
        <v/>
      </c>
      <c r="O21">
        <f>Adhérents!F25</f>
        <v>0</v>
      </c>
      <c r="P21" t="str">
        <f>IFERROR(VLOOKUP(Adhérents!D25,Liste!$A$2:$B$5,2,FALSE),"")</f>
        <v/>
      </c>
      <c r="Q21" t="str">
        <f>IFERROR(IF(COUNTIF(Adhérents!D$6:D25,Liste!$A$4)&gt;VLOOKUP('Bulletin Adhésion Membre'!$G$30,Paramètres!$B$8:$D$12,3,FALSE),VLOOKUP(Adhérents!D25,Liste!$A$2:$D$5,4,FALSE),VLOOKUP(Adhérents!D25,Liste!$A$2:$D$5,3,FALSE)),"")</f>
        <v/>
      </c>
      <c r="R21" t="s">
        <v>141</v>
      </c>
      <c r="S21" s="2">
        <v>46022</v>
      </c>
      <c r="T21" t="str">
        <f>CONCATENATE(Adhérents!M25,IF(Adhérents!N25&lt;&gt;0,"|",""),Adhérents!N25,IF(Adhérents!O25&lt;&gt;0,"|",""),Adhérents!O25)</f>
        <v/>
      </c>
      <c r="U21" t="str">
        <f>IFERROR(IF(Adhérents!L25="Sur la base du code postal","Chapitre "&amp;VLOOKUP(VALUE(LEFT(Adhérents!K25,2)),Liste!$N$2:$Q$102,4,FALSE),"Chapitre "&amp;Adhérents!L25),"")</f>
        <v/>
      </c>
    </row>
    <row r="22" spans="1:21">
      <c r="A22">
        <f>Adhérents!I26</f>
        <v>0</v>
      </c>
      <c r="B22">
        <f>Adhérents!H26</f>
        <v>0</v>
      </c>
      <c r="C22">
        <f>Adhérents!J26</f>
        <v>0</v>
      </c>
      <c r="D22" s="136">
        <f>Adhérents!K26</f>
        <v>0</v>
      </c>
      <c r="E22" t="s">
        <v>139</v>
      </c>
      <c r="F22" t="str">
        <f>IF(Adhérents!G26="M.","M",IF(Adhérents!G26="Mme","F",""))</f>
        <v/>
      </c>
      <c r="G22">
        <v>0</v>
      </c>
      <c r="H22" t="s">
        <v>140</v>
      </c>
      <c r="I22" s="2">
        <f t="shared" ca="1" si="0"/>
        <v>46300</v>
      </c>
      <c r="J22" s="153">
        <f>Paramètres!$C$22</f>
        <v>46296</v>
      </c>
      <c r="K22" s="2">
        <f>Paramètres!$C$23</f>
        <v>46843</v>
      </c>
      <c r="L2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">
        <f>Adhérents!E26</f>
        <v>0</v>
      </c>
      <c r="N22" t="str">
        <f>'Bulletin Adhésion Membre'!$B$24</f>
        <v/>
      </c>
      <c r="O22">
        <f>Adhérents!F26</f>
        <v>0</v>
      </c>
      <c r="P22" t="str">
        <f>IFERROR(VLOOKUP(Adhérents!D26,Liste!$A$2:$B$5,2,FALSE),"")</f>
        <v/>
      </c>
      <c r="Q22" t="str">
        <f>IFERROR(IF(COUNTIF(Adhérents!D$6:D26,Liste!$A$4)&gt;VLOOKUP('Bulletin Adhésion Membre'!$G$30,Paramètres!$B$8:$D$12,3,FALSE),VLOOKUP(Adhérents!D26,Liste!$A$2:$D$5,4,FALSE),VLOOKUP(Adhérents!D26,Liste!$A$2:$D$5,3,FALSE)),"")</f>
        <v/>
      </c>
      <c r="R22" t="s">
        <v>141</v>
      </c>
      <c r="S22" s="2">
        <v>46022</v>
      </c>
      <c r="T22" t="str">
        <f>CONCATENATE(Adhérents!M26,IF(Adhérents!N26&lt;&gt;0,"|",""),Adhérents!N26,IF(Adhérents!O26&lt;&gt;0,"|",""),Adhérents!O26)</f>
        <v/>
      </c>
      <c r="U22" t="str">
        <f>IFERROR(IF(Adhérents!L26="Sur la base du code postal","Chapitre "&amp;VLOOKUP(VALUE(LEFT(Adhérents!K26,2)),Liste!$N$2:$Q$102,4,FALSE),"Chapitre "&amp;Adhérents!L26),"")</f>
        <v/>
      </c>
    </row>
    <row r="23" spans="1:21">
      <c r="A23">
        <f>Adhérents!I27</f>
        <v>0</v>
      </c>
      <c r="B23">
        <f>Adhérents!H27</f>
        <v>0</v>
      </c>
      <c r="C23">
        <f>Adhérents!J27</f>
        <v>0</v>
      </c>
      <c r="D23" s="136">
        <f>Adhérents!K27</f>
        <v>0</v>
      </c>
      <c r="E23" t="s">
        <v>139</v>
      </c>
      <c r="F23" t="str">
        <f>IF(Adhérents!G27="M.","M",IF(Adhérents!G27="Mme","F",""))</f>
        <v/>
      </c>
      <c r="G23">
        <v>0</v>
      </c>
      <c r="H23" t="s">
        <v>140</v>
      </c>
      <c r="I23" s="2">
        <f t="shared" ca="1" si="0"/>
        <v>46300</v>
      </c>
      <c r="J23" s="153">
        <f>Paramètres!$C$22</f>
        <v>46296</v>
      </c>
      <c r="K23" s="2">
        <f>Paramètres!$C$23</f>
        <v>46843</v>
      </c>
      <c r="L2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">
        <f>Adhérents!E27</f>
        <v>0</v>
      </c>
      <c r="N23" t="str">
        <f>'Bulletin Adhésion Membre'!$B$24</f>
        <v/>
      </c>
      <c r="O23">
        <f>Adhérents!F27</f>
        <v>0</v>
      </c>
      <c r="P23" t="str">
        <f>IFERROR(VLOOKUP(Adhérents!D27,Liste!$A$2:$B$5,2,FALSE),"")</f>
        <v/>
      </c>
      <c r="Q23" t="str">
        <f>IFERROR(IF(COUNTIF(Adhérents!D$6:D27,Liste!$A$4)&gt;VLOOKUP('Bulletin Adhésion Membre'!$G$30,Paramètres!$B$8:$D$12,3,FALSE),VLOOKUP(Adhérents!D27,Liste!$A$2:$D$5,4,FALSE),VLOOKUP(Adhérents!D27,Liste!$A$2:$D$5,3,FALSE)),"")</f>
        <v/>
      </c>
      <c r="R23" t="s">
        <v>141</v>
      </c>
      <c r="S23" s="2">
        <v>46022</v>
      </c>
      <c r="T23" t="str">
        <f>CONCATENATE(Adhérents!M27,IF(Adhérents!N27&lt;&gt;0,"|",""),Adhérents!N27,IF(Adhérents!O27&lt;&gt;0,"|",""),Adhérents!O27)</f>
        <v/>
      </c>
      <c r="U23" t="str">
        <f>IFERROR(IF(Adhérents!L27="Sur la base du code postal","Chapitre "&amp;VLOOKUP(VALUE(LEFT(Adhérents!K27,2)),Liste!$N$2:$Q$102,4,FALSE),"Chapitre "&amp;Adhérents!L27),"")</f>
        <v/>
      </c>
    </row>
    <row r="24" spans="1:21">
      <c r="A24">
        <f>Adhérents!I28</f>
        <v>0</v>
      </c>
      <c r="B24">
        <f>Adhérents!H28</f>
        <v>0</v>
      </c>
      <c r="C24">
        <f>Adhérents!J28</f>
        <v>0</v>
      </c>
      <c r="D24" s="136">
        <f>Adhérents!K28</f>
        <v>0</v>
      </c>
      <c r="E24" t="s">
        <v>139</v>
      </c>
      <c r="F24" t="str">
        <f>IF(Adhérents!G28="M.","M",IF(Adhérents!G28="Mme","F",""))</f>
        <v/>
      </c>
      <c r="G24">
        <v>0</v>
      </c>
      <c r="H24" t="s">
        <v>140</v>
      </c>
      <c r="I24" s="2">
        <f t="shared" ca="1" si="0"/>
        <v>46300</v>
      </c>
      <c r="J24" s="153">
        <f>Paramètres!$C$22</f>
        <v>46296</v>
      </c>
      <c r="K24" s="2">
        <f>Paramètres!$C$23</f>
        <v>46843</v>
      </c>
      <c r="L2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">
        <f>Adhérents!E28</f>
        <v>0</v>
      </c>
      <c r="N24" t="str">
        <f>'Bulletin Adhésion Membre'!$B$24</f>
        <v/>
      </c>
      <c r="O24">
        <f>Adhérents!F28</f>
        <v>0</v>
      </c>
      <c r="P24" t="str">
        <f>IFERROR(VLOOKUP(Adhérents!D28,Liste!$A$2:$B$5,2,FALSE),"")</f>
        <v/>
      </c>
      <c r="Q24" t="str">
        <f>IFERROR(IF(COUNTIF(Adhérents!D$6:D28,Liste!$A$4)&gt;VLOOKUP('Bulletin Adhésion Membre'!$G$30,Paramètres!$B$8:$D$12,3,FALSE),VLOOKUP(Adhérents!D28,Liste!$A$2:$D$5,4,FALSE),VLOOKUP(Adhérents!D28,Liste!$A$2:$D$5,3,FALSE)),"")</f>
        <v/>
      </c>
      <c r="R24" t="s">
        <v>141</v>
      </c>
      <c r="S24" s="2">
        <v>46022</v>
      </c>
      <c r="T24" t="str">
        <f>CONCATENATE(Adhérents!M28,IF(Adhérents!N28&lt;&gt;0,"|",""),Adhérents!N28,IF(Adhérents!O28&lt;&gt;0,"|",""),Adhérents!O28)</f>
        <v/>
      </c>
      <c r="U24" t="str">
        <f>IFERROR(IF(Adhérents!L28="Sur la base du code postal","Chapitre "&amp;VLOOKUP(VALUE(LEFT(Adhérents!K28,2)),Liste!$N$2:$Q$102,4,FALSE),"Chapitre "&amp;Adhérents!L28),"")</f>
        <v/>
      </c>
    </row>
    <row r="25" spans="1:21">
      <c r="A25">
        <f>Adhérents!I29</f>
        <v>0</v>
      </c>
      <c r="B25">
        <f>Adhérents!H29</f>
        <v>0</v>
      </c>
      <c r="C25">
        <f>Adhérents!J29</f>
        <v>0</v>
      </c>
      <c r="D25" s="136">
        <f>Adhérents!K29</f>
        <v>0</v>
      </c>
      <c r="E25" t="s">
        <v>139</v>
      </c>
      <c r="F25" t="str">
        <f>IF(Adhérents!G29="M.","M",IF(Adhérents!G29="Mme","F",""))</f>
        <v/>
      </c>
      <c r="G25">
        <v>0</v>
      </c>
      <c r="H25" t="s">
        <v>140</v>
      </c>
      <c r="I25" s="2">
        <f t="shared" ca="1" si="0"/>
        <v>46300</v>
      </c>
      <c r="J25" s="153">
        <f>Paramètres!$C$22</f>
        <v>46296</v>
      </c>
      <c r="K25" s="2">
        <f>Paramètres!$C$23</f>
        <v>46843</v>
      </c>
      <c r="L2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">
        <f>Adhérents!E29</f>
        <v>0</v>
      </c>
      <c r="N25" t="str">
        <f>'Bulletin Adhésion Membre'!$B$24</f>
        <v/>
      </c>
      <c r="O25">
        <f>Adhérents!F29</f>
        <v>0</v>
      </c>
      <c r="P25" t="str">
        <f>IFERROR(VLOOKUP(Adhérents!D29,Liste!$A$2:$B$5,2,FALSE),"")</f>
        <v/>
      </c>
      <c r="Q25" t="str">
        <f>IFERROR(IF(COUNTIF(Adhérents!D$6:D29,Liste!$A$4)&gt;VLOOKUP('Bulletin Adhésion Membre'!$G$30,Paramètres!$B$8:$D$12,3,FALSE),VLOOKUP(Adhérents!D29,Liste!$A$2:$D$5,4,FALSE),VLOOKUP(Adhérents!D29,Liste!$A$2:$D$5,3,FALSE)),"")</f>
        <v/>
      </c>
      <c r="R25" t="s">
        <v>141</v>
      </c>
      <c r="S25" s="2">
        <v>46022</v>
      </c>
      <c r="T25" t="str">
        <f>CONCATENATE(Adhérents!M29,IF(Adhérents!N29&lt;&gt;0,"|",""),Adhérents!N29,IF(Adhérents!O29&lt;&gt;0,"|",""),Adhérents!O29)</f>
        <v/>
      </c>
      <c r="U25" t="str">
        <f>IFERROR(IF(Adhérents!L29="Sur la base du code postal","Chapitre "&amp;VLOOKUP(VALUE(LEFT(Adhérents!K29,2)),Liste!$N$2:$Q$102,4,FALSE),"Chapitre "&amp;Adhérents!L29),"")</f>
        <v/>
      </c>
    </row>
    <row r="26" spans="1:21">
      <c r="A26">
        <f>Adhérents!I30</f>
        <v>0</v>
      </c>
      <c r="B26">
        <f>Adhérents!H30</f>
        <v>0</v>
      </c>
      <c r="C26">
        <f>Adhérents!J30</f>
        <v>0</v>
      </c>
      <c r="D26" s="136">
        <f>Adhérents!K30</f>
        <v>0</v>
      </c>
      <c r="E26" t="s">
        <v>139</v>
      </c>
      <c r="F26" t="str">
        <f>IF(Adhérents!G30="M.","M",IF(Adhérents!G30="Mme","F",""))</f>
        <v/>
      </c>
      <c r="G26">
        <v>0</v>
      </c>
      <c r="H26" t="s">
        <v>140</v>
      </c>
      <c r="I26" s="2">
        <f t="shared" ca="1" si="0"/>
        <v>46300</v>
      </c>
      <c r="J26" s="153">
        <f>Paramètres!$C$22</f>
        <v>46296</v>
      </c>
      <c r="K26" s="2">
        <f>Paramètres!$C$23</f>
        <v>46843</v>
      </c>
      <c r="L2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">
        <f>Adhérents!E30</f>
        <v>0</v>
      </c>
      <c r="N26" t="str">
        <f>'Bulletin Adhésion Membre'!$B$24</f>
        <v/>
      </c>
      <c r="O26">
        <f>Adhérents!F30</f>
        <v>0</v>
      </c>
      <c r="P26" t="str">
        <f>IFERROR(VLOOKUP(Adhérents!D30,Liste!$A$2:$B$5,2,FALSE),"")</f>
        <v/>
      </c>
      <c r="Q26" t="str">
        <f>IFERROR(IF(COUNTIF(Adhérents!D$6:D30,Liste!$A$4)&gt;VLOOKUP('Bulletin Adhésion Membre'!$G$30,Paramètres!$B$8:$D$12,3,FALSE),VLOOKUP(Adhérents!D30,Liste!$A$2:$D$5,4,FALSE),VLOOKUP(Adhérents!D30,Liste!$A$2:$D$5,3,FALSE)),"")</f>
        <v/>
      </c>
      <c r="R26" t="s">
        <v>141</v>
      </c>
      <c r="S26" s="2">
        <v>46022</v>
      </c>
      <c r="T26" t="str">
        <f>CONCATENATE(Adhérents!M30,IF(Adhérents!N30&lt;&gt;0,"|",""),Adhérents!N30,IF(Adhérents!O30&lt;&gt;0,"|",""),Adhérents!O30)</f>
        <v/>
      </c>
      <c r="U26" t="str">
        <f>IFERROR(IF(Adhérents!L30="Sur la base du code postal","Chapitre "&amp;VLOOKUP(VALUE(LEFT(Adhérents!K30,2)),Liste!$N$2:$Q$102,4,FALSE),"Chapitre "&amp;Adhérents!L30),"")</f>
        <v/>
      </c>
    </row>
    <row r="27" spans="1:21">
      <c r="A27">
        <f>Adhérents!I31</f>
        <v>0</v>
      </c>
      <c r="B27">
        <f>Adhérents!H31</f>
        <v>0</v>
      </c>
      <c r="C27">
        <f>Adhérents!J31</f>
        <v>0</v>
      </c>
      <c r="D27" s="136">
        <f>Adhérents!K31</f>
        <v>0</v>
      </c>
      <c r="E27" t="s">
        <v>139</v>
      </c>
      <c r="F27" t="str">
        <f>IF(Adhérents!G31="M.","M",IF(Adhérents!G31="Mme","F",""))</f>
        <v/>
      </c>
      <c r="G27">
        <v>0</v>
      </c>
      <c r="H27" t="s">
        <v>140</v>
      </c>
      <c r="I27" s="2">
        <f t="shared" ca="1" si="0"/>
        <v>46300</v>
      </c>
      <c r="J27" s="153">
        <f>Paramètres!$C$22</f>
        <v>46296</v>
      </c>
      <c r="K27" s="2">
        <f>Paramètres!$C$23</f>
        <v>46843</v>
      </c>
      <c r="L2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">
        <f>Adhérents!E31</f>
        <v>0</v>
      </c>
      <c r="N27" t="str">
        <f>'Bulletin Adhésion Membre'!$B$24</f>
        <v/>
      </c>
      <c r="O27">
        <f>Adhérents!F31</f>
        <v>0</v>
      </c>
      <c r="P27" t="str">
        <f>IFERROR(VLOOKUP(Adhérents!D31,Liste!$A$2:$B$5,2,FALSE),"")</f>
        <v/>
      </c>
      <c r="Q27" t="str">
        <f>IFERROR(IF(COUNTIF(Adhérents!D$6:D31,Liste!$A$4)&gt;VLOOKUP('Bulletin Adhésion Membre'!$G$30,Paramètres!$B$8:$D$12,3,FALSE),VLOOKUP(Adhérents!D31,Liste!$A$2:$D$5,4,FALSE),VLOOKUP(Adhérents!D31,Liste!$A$2:$D$5,3,FALSE)),"")</f>
        <v/>
      </c>
      <c r="R27" t="s">
        <v>141</v>
      </c>
      <c r="S27" s="2">
        <v>46022</v>
      </c>
      <c r="T27" t="str">
        <f>CONCATENATE(Adhérents!M31,IF(Adhérents!N31&lt;&gt;0,"|",""),Adhérents!N31,IF(Adhérents!O31&lt;&gt;0,"|",""),Adhérents!O31)</f>
        <v/>
      </c>
      <c r="U27" t="str">
        <f>IFERROR(IF(Adhérents!L31="Sur la base du code postal","Chapitre "&amp;VLOOKUP(VALUE(LEFT(Adhérents!K31,2)),Liste!$N$2:$Q$102,4,FALSE),"Chapitre "&amp;Adhérents!L31),"")</f>
        <v/>
      </c>
    </row>
    <row r="28" spans="1:21">
      <c r="A28">
        <f>Adhérents!I32</f>
        <v>0</v>
      </c>
      <c r="B28">
        <f>Adhérents!H32</f>
        <v>0</v>
      </c>
      <c r="C28">
        <f>Adhérents!J32</f>
        <v>0</v>
      </c>
      <c r="D28" s="136">
        <f>Adhérents!K32</f>
        <v>0</v>
      </c>
      <c r="E28" t="s">
        <v>139</v>
      </c>
      <c r="F28" t="str">
        <f>IF(Adhérents!G32="M.","M",IF(Adhérents!G32="Mme","F",""))</f>
        <v/>
      </c>
      <c r="G28">
        <v>0</v>
      </c>
      <c r="H28" t="s">
        <v>140</v>
      </c>
      <c r="I28" s="2">
        <f t="shared" ca="1" si="0"/>
        <v>46300</v>
      </c>
      <c r="J28" s="153">
        <f>Paramètres!$C$22</f>
        <v>46296</v>
      </c>
      <c r="K28" s="2">
        <f>Paramètres!$C$23</f>
        <v>46843</v>
      </c>
      <c r="L2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">
        <f>Adhérents!E32</f>
        <v>0</v>
      </c>
      <c r="N28" t="str">
        <f>'Bulletin Adhésion Membre'!$B$24</f>
        <v/>
      </c>
      <c r="O28">
        <f>Adhérents!F32</f>
        <v>0</v>
      </c>
      <c r="P28" t="str">
        <f>IFERROR(VLOOKUP(Adhérents!D32,Liste!$A$2:$B$5,2,FALSE),"")</f>
        <v/>
      </c>
      <c r="Q28" t="str">
        <f>IFERROR(IF(COUNTIF(Adhérents!D$6:D32,Liste!$A$4)&gt;VLOOKUP('Bulletin Adhésion Membre'!$G$30,Paramètres!$B$8:$D$12,3,FALSE),VLOOKUP(Adhérents!D32,Liste!$A$2:$D$5,4,FALSE),VLOOKUP(Adhérents!D32,Liste!$A$2:$D$5,3,FALSE)),"")</f>
        <v/>
      </c>
      <c r="R28" t="s">
        <v>141</v>
      </c>
      <c r="S28" s="2">
        <v>46022</v>
      </c>
      <c r="T28" t="str">
        <f>CONCATENATE(Adhérents!M32,IF(Adhérents!N32&lt;&gt;0,"|",""),Adhérents!N32,IF(Adhérents!O32&lt;&gt;0,"|",""),Adhérents!O32)</f>
        <v/>
      </c>
      <c r="U28" t="str">
        <f>IFERROR(IF(Adhérents!L32="Sur la base du code postal","Chapitre "&amp;VLOOKUP(VALUE(LEFT(Adhérents!K32,2)),Liste!$N$2:$Q$102,4,FALSE),"Chapitre "&amp;Adhérents!L32),"")</f>
        <v/>
      </c>
    </row>
    <row r="29" spans="1:21">
      <c r="A29">
        <f>Adhérents!I33</f>
        <v>0</v>
      </c>
      <c r="B29">
        <f>Adhérents!H33</f>
        <v>0</v>
      </c>
      <c r="C29">
        <f>Adhérents!J33</f>
        <v>0</v>
      </c>
      <c r="D29" s="136">
        <f>Adhérents!K33</f>
        <v>0</v>
      </c>
      <c r="E29" t="s">
        <v>139</v>
      </c>
      <c r="F29" t="str">
        <f>IF(Adhérents!G33="M.","M",IF(Adhérents!G33="Mme","F",""))</f>
        <v/>
      </c>
      <c r="G29">
        <v>0</v>
      </c>
      <c r="H29" t="s">
        <v>140</v>
      </c>
      <c r="I29" s="2">
        <f t="shared" ca="1" si="0"/>
        <v>46300</v>
      </c>
      <c r="J29" s="153">
        <f>Paramètres!$C$22</f>
        <v>46296</v>
      </c>
      <c r="K29" s="2">
        <f>Paramètres!$C$23</f>
        <v>46843</v>
      </c>
      <c r="L2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">
        <f>Adhérents!E33</f>
        <v>0</v>
      </c>
      <c r="N29" t="str">
        <f>'Bulletin Adhésion Membre'!$B$24</f>
        <v/>
      </c>
      <c r="O29">
        <f>Adhérents!F33</f>
        <v>0</v>
      </c>
      <c r="P29" t="str">
        <f>IFERROR(VLOOKUP(Adhérents!D33,Liste!$A$2:$B$5,2,FALSE),"")</f>
        <v/>
      </c>
      <c r="Q29" t="str">
        <f>IFERROR(IF(COUNTIF(Adhérents!D$6:D33,Liste!$A$4)&gt;VLOOKUP('Bulletin Adhésion Membre'!$G$30,Paramètres!$B$8:$D$12,3,FALSE),VLOOKUP(Adhérents!D33,Liste!$A$2:$D$5,4,FALSE),VLOOKUP(Adhérents!D33,Liste!$A$2:$D$5,3,FALSE)),"")</f>
        <v/>
      </c>
      <c r="R29" t="s">
        <v>141</v>
      </c>
      <c r="S29" s="2">
        <v>46022</v>
      </c>
      <c r="T29" t="str">
        <f>CONCATENATE(Adhérents!M33,IF(Adhérents!N33&lt;&gt;0,"|",""),Adhérents!N33,IF(Adhérents!O33&lt;&gt;0,"|",""),Adhérents!O33)</f>
        <v/>
      </c>
      <c r="U29" t="str">
        <f>IFERROR(IF(Adhérents!L33="Sur la base du code postal","Chapitre "&amp;VLOOKUP(VALUE(LEFT(Adhérents!K33,2)),Liste!$N$2:$Q$102,4,FALSE),"Chapitre "&amp;Adhérents!L33),"")</f>
        <v/>
      </c>
    </row>
    <row r="30" spans="1:21">
      <c r="A30">
        <f>Adhérents!I34</f>
        <v>0</v>
      </c>
      <c r="B30">
        <f>Adhérents!H34</f>
        <v>0</v>
      </c>
      <c r="C30">
        <f>Adhérents!J34</f>
        <v>0</v>
      </c>
      <c r="D30" s="136">
        <f>Adhérents!K34</f>
        <v>0</v>
      </c>
      <c r="E30" t="s">
        <v>139</v>
      </c>
      <c r="F30" t="str">
        <f>IF(Adhérents!G34="M.","M",IF(Adhérents!G34="Mme","F",""))</f>
        <v/>
      </c>
      <c r="G30">
        <v>0</v>
      </c>
      <c r="H30" t="s">
        <v>140</v>
      </c>
      <c r="I30" s="2">
        <f t="shared" ca="1" si="0"/>
        <v>46300</v>
      </c>
      <c r="J30" s="153">
        <f>Paramètres!$C$22</f>
        <v>46296</v>
      </c>
      <c r="K30" s="2">
        <f>Paramètres!$C$23</f>
        <v>46843</v>
      </c>
      <c r="L3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">
        <f>Adhérents!E34</f>
        <v>0</v>
      </c>
      <c r="N30" t="str">
        <f>'Bulletin Adhésion Membre'!$B$24</f>
        <v/>
      </c>
      <c r="O30">
        <f>Adhérents!F34</f>
        <v>0</v>
      </c>
      <c r="P30" t="str">
        <f>IFERROR(VLOOKUP(Adhérents!D34,Liste!$A$2:$B$5,2,FALSE),"")</f>
        <v/>
      </c>
      <c r="Q30" t="str">
        <f>IFERROR(IF(COUNTIF(Adhérents!D$6:D34,Liste!$A$4)&gt;VLOOKUP('Bulletin Adhésion Membre'!$G$30,Paramètres!$B$8:$D$12,3,FALSE),VLOOKUP(Adhérents!D34,Liste!$A$2:$D$5,4,FALSE),VLOOKUP(Adhérents!D34,Liste!$A$2:$D$5,3,FALSE)),"")</f>
        <v/>
      </c>
      <c r="R30" t="s">
        <v>141</v>
      </c>
      <c r="S30" s="2">
        <v>46022</v>
      </c>
      <c r="T30" t="str">
        <f>CONCATENATE(Adhérents!M34,IF(Adhérents!N34&lt;&gt;0,"|",""),Adhérents!N34,IF(Adhérents!O34&lt;&gt;0,"|",""),Adhérents!O34)</f>
        <v/>
      </c>
      <c r="U30" t="str">
        <f>IFERROR(IF(Adhérents!L34="Sur la base du code postal","Chapitre "&amp;VLOOKUP(VALUE(LEFT(Adhérents!K34,2)),Liste!$N$2:$Q$102,4,FALSE),"Chapitre "&amp;Adhérents!L34),"")</f>
        <v/>
      </c>
    </row>
    <row r="31" spans="1:21">
      <c r="A31">
        <f>Adhérents!I35</f>
        <v>0</v>
      </c>
      <c r="B31">
        <f>Adhérents!H35</f>
        <v>0</v>
      </c>
      <c r="C31">
        <f>Adhérents!J35</f>
        <v>0</v>
      </c>
      <c r="D31" s="136">
        <f>Adhérents!K35</f>
        <v>0</v>
      </c>
      <c r="E31" t="s">
        <v>139</v>
      </c>
      <c r="F31" t="str">
        <f>IF(Adhérents!G35="M.","M",IF(Adhérents!G35="Mme","F",""))</f>
        <v/>
      </c>
      <c r="G31">
        <v>0</v>
      </c>
      <c r="H31" t="s">
        <v>140</v>
      </c>
      <c r="I31" s="2">
        <f t="shared" ca="1" si="0"/>
        <v>46300</v>
      </c>
      <c r="J31" s="153">
        <f>Paramètres!$C$22</f>
        <v>46296</v>
      </c>
      <c r="K31" s="2">
        <f>Paramètres!$C$23</f>
        <v>46843</v>
      </c>
      <c r="L3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">
        <f>Adhérents!E35</f>
        <v>0</v>
      </c>
      <c r="N31" t="str">
        <f>'Bulletin Adhésion Membre'!$B$24</f>
        <v/>
      </c>
      <c r="O31">
        <f>Adhérents!F35</f>
        <v>0</v>
      </c>
      <c r="P31" t="str">
        <f>IFERROR(VLOOKUP(Adhérents!D35,Liste!$A$2:$B$5,2,FALSE),"")</f>
        <v/>
      </c>
      <c r="Q31" t="str">
        <f>IFERROR(IF(COUNTIF(Adhérents!D$6:D35,Liste!$A$4)&gt;VLOOKUP('Bulletin Adhésion Membre'!$G$30,Paramètres!$B$8:$D$12,3,FALSE),VLOOKUP(Adhérents!D35,Liste!$A$2:$D$5,4,FALSE),VLOOKUP(Adhérents!D35,Liste!$A$2:$D$5,3,FALSE)),"")</f>
        <v/>
      </c>
      <c r="R31" t="s">
        <v>141</v>
      </c>
      <c r="S31" s="2">
        <v>46022</v>
      </c>
      <c r="T31" t="str">
        <f>CONCATENATE(Adhérents!M35,IF(Adhérents!N35&lt;&gt;0,"|",""),Adhérents!N35,IF(Adhérents!O35&lt;&gt;0,"|",""),Adhérents!O35)</f>
        <v/>
      </c>
      <c r="U31" t="str">
        <f>IFERROR(IF(Adhérents!L35="Sur la base du code postal","Chapitre "&amp;VLOOKUP(VALUE(LEFT(Adhérents!K35,2)),Liste!$N$2:$Q$102,4,FALSE),"Chapitre "&amp;Adhérents!L35),"")</f>
        <v/>
      </c>
    </row>
    <row r="32" spans="1:21">
      <c r="A32">
        <f>Adhérents!I36</f>
        <v>0</v>
      </c>
      <c r="B32">
        <f>Adhérents!H36</f>
        <v>0</v>
      </c>
      <c r="C32">
        <f>Adhérents!J36</f>
        <v>0</v>
      </c>
      <c r="D32" s="136">
        <f>Adhérents!K36</f>
        <v>0</v>
      </c>
      <c r="E32" t="s">
        <v>139</v>
      </c>
      <c r="F32" t="str">
        <f>IF(Adhérents!G36="M.","M",IF(Adhérents!G36="Mme","F",""))</f>
        <v/>
      </c>
      <c r="G32">
        <v>0</v>
      </c>
      <c r="H32" t="s">
        <v>140</v>
      </c>
      <c r="I32" s="2">
        <f t="shared" ca="1" si="0"/>
        <v>46300</v>
      </c>
      <c r="J32" s="153">
        <f>Paramètres!$C$22</f>
        <v>46296</v>
      </c>
      <c r="K32" s="2">
        <f>Paramètres!$C$23</f>
        <v>46843</v>
      </c>
      <c r="L3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">
        <f>Adhérents!E36</f>
        <v>0</v>
      </c>
      <c r="N32" t="str">
        <f>'Bulletin Adhésion Membre'!$B$24</f>
        <v/>
      </c>
      <c r="O32">
        <f>Adhérents!F36</f>
        <v>0</v>
      </c>
      <c r="P32" t="str">
        <f>IFERROR(VLOOKUP(Adhérents!D36,Liste!$A$2:$B$5,2,FALSE),"")</f>
        <v/>
      </c>
      <c r="Q32" t="str">
        <f>IFERROR(IF(COUNTIF(Adhérents!D$6:D36,Liste!$A$4)&gt;VLOOKUP('Bulletin Adhésion Membre'!$G$30,Paramètres!$B$8:$D$12,3,FALSE),VLOOKUP(Adhérents!D36,Liste!$A$2:$D$5,4,FALSE),VLOOKUP(Adhérents!D36,Liste!$A$2:$D$5,3,FALSE)),"")</f>
        <v/>
      </c>
      <c r="R32" t="s">
        <v>141</v>
      </c>
      <c r="S32" s="2">
        <v>46022</v>
      </c>
      <c r="T32" t="str">
        <f>CONCATENATE(Adhérents!M36,IF(Adhérents!N36&lt;&gt;0,"|",""),Adhérents!N36,IF(Adhérents!O36&lt;&gt;0,"|",""),Adhérents!O36)</f>
        <v/>
      </c>
      <c r="U32" t="str">
        <f>IFERROR(IF(Adhérents!L36="Sur la base du code postal","Chapitre "&amp;VLOOKUP(VALUE(LEFT(Adhérents!K36,2)),Liste!$N$2:$Q$102,4,FALSE),"Chapitre "&amp;Adhérents!L36),"")</f>
        <v/>
      </c>
    </row>
    <row r="33" spans="1:21">
      <c r="A33">
        <f>Adhérents!I37</f>
        <v>0</v>
      </c>
      <c r="B33">
        <f>Adhérents!H37</f>
        <v>0</v>
      </c>
      <c r="C33">
        <f>Adhérents!J37</f>
        <v>0</v>
      </c>
      <c r="D33" s="136">
        <f>Adhérents!K37</f>
        <v>0</v>
      </c>
      <c r="E33" t="s">
        <v>139</v>
      </c>
      <c r="F33" t="str">
        <f>IF(Adhérents!G37="M.","M",IF(Adhérents!G37="Mme","F",""))</f>
        <v/>
      </c>
      <c r="G33">
        <v>0</v>
      </c>
      <c r="H33" t="s">
        <v>140</v>
      </c>
      <c r="I33" s="2">
        <f t="shared" ca="1" si="0"/>
        <v>46300</v>
      </c>
      <c r="J33" s="153">
        <f>Paramètres!$C$22</f>
        <v>46296</v>
      </c>
      <c r="K33" s="2">
        <f>Paramètres!$C$23</f>
        <v>46843</v>
      </c>
      <c r="L3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">
        <f>Adhérents!E37</f>
        <v>0</v>
      </c>
      <c r="N33" t="str">
        <f>'Bulletin Adhésion Membre'!$B$24</f>
        <v/>
      </c>
      <c r="O33">
        <f>Adhérents!F37</f>
        <v>0</v>
      </c>
      <c r="P33" t="str">
        <f>IFERROR(VLOOKUP(Adhérents!D37,Liste!$A$2:$B$5,2,FALSE),"")</f>
        <v/>
      </c>
      <c r="Q33" t="str">
        <f>IFERROR(IF(COUNTIF(Adhérents!D$6:D37,Liste!$A$4)&gt;VLOOKUP('Bulletin Adhésion Membre'!$G$30,Paramètres!$B$8:$D$12,3,FALSE),VLOOKUP(Adhérents!D37,Liste!$A$2:$D$5,4,FALSE),VLOOKUP(Adhérents!D37,Liste!$A$2:$D$5,3,FALSE)),"")</f>
        <v/>
      </c>
      <c r="R33" t="s">
        <v>141</v>
      </c>
      <c r="S33" s="2">
        <v>46022</v>
      </c>
      <c r="T33" t="str">
        <f>CONCATENATE(Adhérents!M37,IF(Adhérents!N37&lt;&gt;0,"|",""),Adhérents!N37,IF(Adhérents!O37&lt;&gt;0,"|",""),Adhérents!O37)</f>
        <v/>
      </c>
      <c r="U33" t="str">
        <f>IFERROR(IF(Adhérents!L37="Sur la base du code postal","Chapitre "&amp;VLOOKUP(VALUE(LEFT(Adhérents!K37,2)),Liste!$N$2:$Q$102,4,FALSE),"Chapitre "&amp;Adhérents!L37),"")</f>
        <v/>
      </c>
    </row>
    <row r="34" spans="1:21">
      <c r="A34">
        <f>Adhérents!I38</f>
        <v>0</v>
      </c>
      <c r="B34">
        <f>Adhérents!H38</f>
        <v>0</v>
      </c>
      <c r="C34">
        <f>Adhérents!J38</f>
        <v>0</v>
      </c>
      <c r="D34" s="136">
        <f>Adhérents!K38</f>
        <v>0</v>
      </c>
      <c r="E34" t="s">
        <v>139</v>
      </c>
      <c r="F34" t="str">
        <f>IF(Adhérents!G38="M.","M",IF(Adhérents!G38="Mme","F",""))</f>
        <v/>
      </c>
      <c r="G34">
        <v>0</v>
      </c>
      <c r="H34" t="s">
        <v>140</v>
      </c>
      <c r="I34" s="2">
        <f t="shared" ca="1" si="0"/>
        <v>46300</v>
      </c>
      <c r="J34" s="153">
        <f>Paramètres!$C$22</f>
        <v>46296</v>
      </c>
      <c r="K34" s="2">
        <f>Paramètres!$C$23</f>
        <v>46843</v>
      </c>
      <c r="L3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">
        <f>Adhérents!E38</f>
        <v>0</v>
      </c>
      <c r="N34" t="str">
        <f>'Bulletin Adhésion Membre'!$B$24</f>
        <v/>
      </c>
      <c r="O34">
        <f>Adhérents!F38</f>
        <v>0</v>
      </c>
      <c r="P34" t="str">
        <f>IFERROR(VLOOKUP(Adhérents!D38,Liste!$A$2:$B$5,2,FALSE),"")</f>
        <v/>
      </c>
      <c r="Q34" t="str">
        <f>IFERROR(IF(COUNTIF(Adhérents!D$6:D38,Liste!$A$4)&gt;VLOOKUP('Bulletin Adhésion Membre'!$G$30,Paramètres!$B$8:$D$12,3,FALSE),VLOOKUP(Adhérents!D38,Liste!$A$2:$D$5,4,FALSE),VLOOKUP(Adhérents!D38,Liste!$A$2:$D$5,3,FALSE)),"")</f>
        <v/>
      </c>
      <c r="R34" t="s">
        <v>141</v>
      </c>
      <c r="S34" s="2">
        <v>46022</v>
      </c>
      <c r="T34" t="str">
        <f>CONCATENATE(Adhérents!M38,IF(Adhérents!N38&lt;&gt;0,"|",""),Adhérents!N38,IF(Adhérents!O38&lt;&gt;0,"|",""),Adhérents!O38)</f>
        <v/>
      </c>
      <c r="U34" t="str">
        <f>IFERROR(IF(Adhérents!L38="Sur la base du code postal","Chapitre "&amp;VLOOKUP(VALUE(LEFT(Adhérents!K38,2)),Liste!$N$2:$Q$102,4,FALSE),"Chapitre "&amp;Adhérents!L38),"")</f>
        <v/>
      </c>
    </row>
    <row r="35" spans="1:21">
      <c r="A35">
        <f>Adhérents!I39</f>
        <v>0</v>
      </c>
      <c r="B35">
        <f>Adhérents!H39</f>
        <v>0</v>
      </c>
      <c r="C35">
        <f>Adhérents!J39</f>
        <v>0</v>
      </c>
      <c r="D35" s="136">
        <f>Adhérents!K39</f>
        <v>0</v>
      </c>
      <c r="E35" t="s">
        <v>139</v>
      </c>
      <c r="F35" t="str">
        <f>IF(Adhérents!G39="M.","M",IF(Adhérents!G39="Mme","F",""))</f>
        <v/>
      </c>
      <c r="G35">
        <v>0</v>
      </c>
      <c r="H35" t="s">
        <v>140</v>
      </c>
      <c r="I35" s="2">
        <f t="shared" ca="1" si="0"/>
        <v>46300</v>
      </c>
      <c r="J35" s="153">
        <f>Paramètres!$C$22</f>
        <v>46296</v>
      </c>
      <c r="K35" s="2">
        <f>Paramètres!$C$23</f>
        <v>46843</v>
      </c>
      <c r="L3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">
        <f>Adhérents!E39</f>
        <v>0</v>
      </c>
      <c r="N35" t="str">
        <f>'Bulletin Adhésion Membre'!$B$24</f>
        <v/>
      </c>
      <c r="O35">
        <f>Adhérents!F39</f>
        <v>0</v>
      </c>
      <c r="P35" t="str">
        <f>IFERROR(VLOOKUP(Adhérents!D39,Liste!$A$2:$B$5,2,FALSE),"")</f>
        <v/>
      </c>
      <c r="Q35" t="str">
        <f>IFERROR(IF(COUNTIF(Adhérents!D$6:D39,Liste!$A$4)&gt;VLOOKUP('Bulletin Adhésion Membre'!$G$30,Paramètres!$B$8:$D$12,3,FALSE),VLOOKUP(Adhérents!D39,Liste!$A$2:$D$5,4,FALSE),VLOOKUP(Adhérents!D39,Liste!$A$2:$D$5,3,FALSE)),"")</f>
        <v/>
      </c>
      <c r="R35" t="s">
        <v>141</v>
      </c>
      <c r="S35" s="2">
        <v>46022</v>
      </c>
      <c r="T35" t="str">
        <f>CONCATENATE(Adhérents!M39,IF(Adhérents!N39&lt;&gt;0,"|",""),Adhérents!N39,IF(Adhérents!O39&lt;&gt;0,"|",""),Adhérents!O39)</f>
        <v/>
      </c>
      <c r="U35" t="str">
        <f>IFERROR(IF(Adhérents!L39="Sur la base du code postal","Chapitre "&amp;VLOOKUP(VALUE(LEFT(Adhérents!K39,2)),Liste!$N$2:$Q$102,4,FALSE),"Chapitre "&amp;Adhérents!L39),"")</f>
        <v/>
      </c>
    </row>
    <row r="36" spans="1:21">
      <c r="A36">
        <f>Adhérents!I40</f>
        <v>0</v>
      </c>
      <c r="B36">
        <f>Adhérents!H40</f>
        <v>0</v>
      </c>
      <c r="C36">
        <f>Adhérents!J40</f>
        <v>0</v>
      </c>
      <c r="D36" s="136">
        <f>Adhérents!K40</f>
        <v>0</v>
      </c>
      <c r="E36" t="s">
        <v>139</v>
      </c>
      <c r="F36" t="str">
        <f>IF(Adhérents!G40="M.","M",IF(Adhérents!G40="Mme","F",""))</f>
        <v/>
      </c>
      <c r="G36">
        <v>0</v>
      </c>
      <c r="H36" t="s">
        <v>140</v>
      </c>
      <c r="I36" s="2">
        <f t="shared" ca="1" si="0"/>
        <v>46300</v>
      </c>
      <c r="J36" s="153">
        <f>Paramètres!$C$22</f>
        <v>46296</v>
      </c>
      <c r="K36" s="2">
        <f>Paramètres!$C$23</f>
        <v>46843</v>
      </c>
      <c r="L3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">
        <f>Adhérents!E40</f>
        <v>0</v>
      </c>
      <c r="N36" t="str">
        <f>'Bulletin Adhésion Membre'!$B$24</f>
        <v/>
      </c>
      <c r="O36">
        <f>Adhérents!F40</f>
        <v>0</v>
      </c>
      <c r="P36" t="str">
        <f>IFERROR(VLOOKUP(Adhérents!D40,Liste!$A$2:$B$5,2,FALSE),"")</f>
        <v/>
      </c>
      <c r="Q36" t="str">
        <f>IFERROR(IF(COUNTIF(Adhérents!D$6:D40,Liste!$A$4)&gt;VLOOKUP('Bulletin Adhésion Membre'!$G$30,Paramètres!$B$8:$D$12,3,FALSE),VLOOKUP(Adhérents!D40,Liste!$A$2:$D$5,4,FALSE),VLOOKUP(Adhérents!D40,Liste!$A$2:$D$5,3,FALSE)),"")</f>
        <v/>
      </c>
      <c r="R36" t="s">
        <v>141</v>
      </c>
      <c r="S36" s="2">
        <v>46022</v>
      </c>
      <c r="T36" t="str">
        <f>CONCATENATE(Adhérents!M40,IF(Adhérents!N40&lt;&gt;0,"|",""),Adhérents!N40,IF(Adhérents!O40&lt;&gt;0,"|",""),Adhérents!O40)</f>
        <v/>
      </c>
      <c r="U36" t="str">
        <f>IFERROR(IF(Adhérents!L40="Sur la base du code postal","Chapitre "&amp;VLOOKUP(VALUE(LEFT(Adhérents!K40,2)),Liste!$N$2:$Q$102,4,FALSE),"Chapitre "&amp;Adhérents!L40),"")</f>
        <v/>
      </c>
    </row>
    <row r="37" spans="1:21">
      <c r="A37">
        <f>Adhérents!I41</f>
        <v>0</v>
      </c>
      <c r="B37">
        <f>Adhérents!H41</f>
        <v>0</v>
      </c>
      <c r="C37">
        <f>Adhérents!J41</f>
        <v>0</v>
      </c>
      <c r="D37" s="136">
        <f>Adhérents!K41</f>
        <v>0</v>
      </c>
      <c r="E37" t="s">
        <v>139</v>
      </c>
      <c r="F37" t="str">
        <f>IF(Adhérents!G41="M.","M",IF(Adhérents!G41="Mme","F",""))</f>
        <v/>
      </c>
      <c r="G37">
        <v>0</v>
      </c>
      <c r="H37" t="s">
        <v>140</v>
      </c>
      <c r="I37" s="2">
        <f t="shared" ca="1" si="0"/>
        <v>46300</v>
      </c>
      <c r="J37" s="153">
        <f>Paramètres!$C$22</f>
        <v>46296</v>
      </c>
      <c r="K37" s="2">
        <f>Paramètres!$C$23</f>
        <v>46843</v>
      </c>
      <c r="L3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">
        <f>Adhérents!E41</f>
        <v>0</v>
      </c>
      <c r="N37" t="str">
        <f>'Bulletin Adhésion Membre'!$B$24</f>
        <v/>
      </c>
      <c r="O37">
        <f>Adhérents!F41</f>
        <v>0</v>
      </c>
      <c r="P37" t="str">
        <f>IFERROR(VLOOKUP(Adhérents!D41,Liste!$A$2:$B$5,2,FALSE),"")</f>
        <v/>
      </c>
      <c r="Q37" t="str">
        <f>IFERROR(IF(COUNTIF(Adhérents!D$6:D41,Liste!$A$4)&gt;VLOOKUP('Bulletin Adhésion Membre'!$G$30,Paramètres!$B$8:$D$12,3,FALSE),VLOOKUP(Adhérents!D41,Liste!$A$2:$D$5,4,FALSE),VLOOKUP(Adhérents!D41,Liste!$A$2:$D$5,3,FALSE)),"")</f>
        <v/>
      </c>
      <c r="R37" t="s">
        <v>141</v>
      </c>
      <c r="S37" s="2">
        <v>46022</v>
      </c>
      <c r="T37" t="str">
        <f>CONCATENATE(Adhérents!M41,IF(Adhérents!N41&lt;&gt;0,"|",""),Adhérents!N41,IF(Adhérents!O41&lt;&gt;0,"|",""),Adhérents!O41)</f>
        <v/>
      </c>
      <c r="U37" t="str">
        <f>IFERROR(IF(Adhérents!L41="Sur la base du code postal","Chapitre "&amp;VLOOKUP(VALUE(LEFT(Adhérents!K41,2)),Liste!$N$2:$Q$102,4,FALSE),"Chapitre "&amp;Adhérents!L41),"")</f>
        <v/>
      </c>
    </row>
    <row r="38" spans="1:21">
      <c r="A38">
        <f>Adhérents!I42</f>
        <v>0</v>
      </c>
      <c r="B38">
        <f>Adhérents!H42</f>
        <v>0</v>
      </c>
      <c r="C38">
        <f>Adhérents!J42</f>
        <v>0</v>
      </c>
      <c r="D38" s="136">
        <f>Adhérents!K42</f>
        <v>0</v>
      </c>
      <c r="E38" t="s">
        <v>139</v>
      </c>
      <c r="F38" t="str">
        <f>IF(Adhérents!G42="M.","M",IF(Adhérents!G42="Mme","F",""))</f>
        <v/>
      </c>
      <c r="G38">
        <v>0</v>
      </c>
      <c r="H38" t="s">
        <v>140</v>
      </c>
      <c r="I38" s="2">
        <f t="shared" ca="1" si="0"/>
        <v>46300</v>
      </c>
      <c r="J38" s="153">
        <f>Paramètres!$C$22</f>
        <v>46296</v>
      </c>
      <c r="K38" s="2">
        <f>Paramètres!$C$23</f>
        <v>46843</v>
      </c>
      <c r="L3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">
        <f>Adhérents!E42</f>
        <v>0</v>
      </c>
      <c r="N38" t="str">
        <f>'Bulletin Adhésion Membre'!$B$24</f>
        <v/>
      </c>
      <c r="O38">
        <f>Adhérents!F42</f>
        <v>0</v>
      </c>
      <c r="P38" t="str">
        <f>IFERROR(VLOOKUP(Adhérents!D42,Liste!$A$2:$B$5,2,FALSE),"")</f>
        <v/>
      </c>
      <c r="Q38" t="str">
        <f>IFERROR(IF(COUNTIF(Adhérents!D$6:D42,Liste!$A$4)&gt;VLOOKUP('Bulletin Adhésion Membre'!$G$30,Paramètres!$B$8:$D$12,3,FALSE),VLOOKUP(Adhérents!D42,Liste!$A$2:$D$5,4,FALSE),VLOOKUP(Adhérents!D42,Liste!$A$2:$D$5,3,FALSE)),"")</f>
        <v/>
      </c>
      <c r="R38" t="s">
        <v>141</v>
      </c>
      <c r="S38" s="2">
        <v>46022</v>
      </c>
      <c r="T38" t="str">
        <f>CONCATENATE(Adhérents!M42,IF(Adhérents!N42&lt;&gt;0,"|",""),Adhérents!N42,IF(Adhérents!O42&lt;&gt;0,"|",""),Adhérents!O42)</f>
        <v/>
      </c>
      <c r="U38" t="str">
        <f>IFERROR(IF(Adhérents!L42="Sur la base du code postal","Chapitre "&amp;VLOOKUP(VALUE(LEFT(Adhérents!K42,2)),Liste!$N$2:$Q$102,4,FALSE),"Chapitre "&amp;Adhérents!L42),"")</f>
        <v/>
      </c>
    </row>
    <row r="39" spans="1:21">
      <c r="A39">
        <f>Adhérents!I43</f>
        <v>0</v>
      </c>
      <c r="B39">
        <f>Adhérents!H43</f>
        <v>0</v>
      </c>
      <c r="C39">
        <f>Adhérents!J43</f>
        <v>0</v>
      </c>
      <c r="D39" s="136">
        <f>Adhérents!K43</f>
        <v>0</v>
      </c>
      <c r="E39" t="s">
        <v>139</v>
      </c>
      <c r="F39" t="str">
        <f>IF(Adhérents!G43="M.","M",IF(Adhérents!G43="Mme","F",""))</f>
        <v/>
      </c>
      <c r="G39">
        <v>0</v>
      </c>
      <c r="H39" t="s">
        <v>140</v>
      </c>
      <c r="I39" s="2">
        <f t="shared" ca="1" si="0"/>
        <v>46300</v>
      </c>
      <c r="J39" s="153">
        <f>Paramètres!$C$22</f>
        <v>46296</v>
      </c>
      <c r="K39" s="2">
        <f>Paramètres!$C$23</f>
        <v>46843</v>
      </c>
      <c r="L3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">
        <f>Adhérents!E43</f>
        <v>0</v>
      </c>
      <c r="N39" t="str">
        <f>'Bulletin Adhésion Membre'!$B$24</f>
        <v/>
      </c>
      <c r="O39">
        <f>Adhérents!F43</f>
        <v>0</v>
      </c>
      <c r="P39" t="str">
        <f>IFERROR(VLOOKUP(Adhérents!D43,Liste!$A$2:$B$5,2,FALSE),"")</f>
        <v/>
      </c>
      <c r="Q39" t="str">
        <f>IFERROR(IF(COUNTIF(Adhérents!D$6:D43,Liste!$A$4)&gt;VLOOKUP('Bulletin Adhésion Membre'!$G$30,Paramètres!$B$8:$D$12,3,FALSE),VLOOKUP(Adhérents!D43,Liste!$A$2:$D$5,4,FALSE),VLOOKUP(Adhérents!D43,Liste!$A$2:$D$5,3,FALSE)),"")</f>
        <v/>
      </c>
      <c r="R39" t="s">
        <v>141</v>
      </c>
      <c r="S39" s="2">
        <v>46022</v>
      </c>
      <c r="T39" t="str">
        <f>CONCATENATE(Adhérents!M43,IF(Adhérents!N43&lt;&gt;0,"|",""),Adhérents!N43,IF(Adhérents!O43&lt;&gt;0,"|",""),Adhérents!O43)</f>
        <v/>
      </c>
      <c r="U39" t="str">
        <f>IFERROR(IF(Adhérents!L43="Sur la base du code postal","Chapitre "&amp;VLOOKUP(VALUE(LEFT(Adhérents!K43,2)),Liste!$N$2:$Q$102,4,FALSE),"Chapitre "&amp;Adhérents!L43),"")</f>
        <v/>
      </c>
    </row>
    <row r="40" spans="1:21">
      <c r="A40">
        <f>Adhérents!I44</f>
        <v>0</v>
      </c>
      <c r="B40">
        <f>Adhérents!H44</f>
        <v>0</v>
      </c>
      <c r="C40">
        <f>Adhérents!J44</f>
        <v>0</v>
      </c>
      <c r="D40" s="136">
        <f>Adhérents!K44</f>
        <v>0</v>
      </c>
      <c r="E40" t="s">
        <v>139</v>
      </c>
      <c r="F40" t="str">
        <f>IF(Adhérents!G44="M.","M",IF(Adhérents!G44="Mme","F",""))</f>
        <v/>
      </c>
      <c r="G40">
        <v>0</v>
      </c>
      <c r="H40" t="s">
        <v>140</v>
      </c>
      <c r="I40" s="2">
        <f t="shared" ca="1" si="0"/>
        <v>46300</v>
      </c>
      <c r="J40" s="153">
        <f>Paramètres!$C$22</f>
        <v>46296</v>
      </c>
      <c r="K40" s="2">
        <f>Paramètres!$C$23</f>
        <v>46843</v>
      </c>
      <c r="L4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">
        <f>Adhérents!E44</f>
        <v>0</v>
      </c>
      <c r="N40" t="str">
        <f>'Bulletin Adhésion Membre'!$B$24</f>
        <v/>
      </c>
      <c r="O40">
        <f>Adhérents!F44</f>
        <v>0</v>
      </c>
      <c r="P40" t="str">
        <f>IFERROR(VLOOKUP(Adhérents!D44,Liste!$A$2:$B$5,2,FALSE),"")</f>
        <v/>
      </c>
      <c r="Q40" t="str">
        <f>IFERROR(IF(COUNTIF(Adhérents!D$6:D44,Liste!$A$4)&gt;VLOOKUP('Bulletin Adhésion Membre'!$G$30,Paramètres!$B$8:$D$12,3,FALSE),VLOOKUP(Adhérents!D44,Liste!$A$2:$D$5,4,FALSE),VLOOKUP(Adhérents!D44,Liste!$A$2:$D$5,3,FALSE)),"")</f>
        <v/>
      </c>
      <c r="R40" t="s">
        <v>141</v>
      </c>
      <c r="S40" s="2">
        <v>46022</v>
      </c>
      <c r="T40" t="str">
        <f>CONCATENATE(Adhérents!M44,IF(Adhérents!N44&lt;&gt;0,"|",""),Adhérents!N44,IF(Adhérents!O44&lt;&gt;0,"|",""),Adhérents!O44)</f>
        <v/>
      </c>
      <c r="U40" t="str">
        <f>IFERROR(IF(Adhérents!L44="Sur la base du code postal","Chapitre "&amp;VLOOKUP(VALUE(LEFT(Adhérents!K44,2)),Liste!$N$2:$Q$102,4,FALSE),"Chapitre "&amp;Adhérents!L44),"")</f>
        <v/>
      </c>
    </row>
    <row r="41" spans="1:21">
      <c r="A41">
        <f>Adhérents!I45</f>
        <v>0</v>
      </c>
      <c r="B41">
        <f>Adhérents!H45</f>
        <v>0</v>
      </c>
      <c r="C41">
        <f>Adhérents!J45</f>
        <v>0</v>
      </c>
      <c r="D41" s="136">
        <f>Adhérents!K45</f>
        <v>0</v>
      </c>
      <c r="E41" t="s">
        <v>139</v>
      </c>
      <c r="F41" t="str">
        <f>IF(Adhérents!G45="M.","M",IF(Adhérents!G45="Mme","F",""))</f>
        <v/>
      </c>
      <c r="G41">
        <v>0</v>
      </c>
      <c r="H41" t="s">
        <v>140</v>
      </c>
      <c r="I41" s="2">
        <f t="shared" ca="1" si="0"/>
        <v>46300</v>
      </c>
      <c r="J41" s="153">
        <f>Paramètres!$C$22</f>
        <v>46296</v>
      </c>
      <c r="K41" s="2">
        <f>Paramètres!$C$23</f>
        <v>46843</v>
      </c>
      <c r="L4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">
        <f>Adhérents!E45</f>
        <v>0</v>
      </c>
      <c r="N41" t="str">
        <f>'Bulletin Adhésion Membre'!$B$24</f>
        <v/>
      </c>
      <c r="O41">
        <f>Adhérents!F45</f>
        <v>0</v>
      </c>
      <c r="P41" t="str">
        <f>IFERROR(VLOOKUP(Adhérents!D45,Liste!$A$2:$B$5,2,FALSE),"")</f>
        <v/>
      </c>
      <c r="Q41" t="str">
        <f>IFERROR(IF(COUNTIF(Adhérents!D$6:D45,Liste!$A$4)&gt;VLOOKUP('Bulletin Adhésion Membre'!$G$30,Paramètres!$B$8:$D$12,3,FALSE),VLOOKUP(Adhérents!D45,Liste!$A$2:$D$5,4,FALSE),VLOOKUP(Adhérents!D45,Liste!$A$2:$D$5,3,FALSE)),"")</f>
        <v/>
      </c>
      <c r="R41" t="s">
        <v>141</v>
      </c>
      <c r="S41" s="2">
        <v>46022</v>
      </c>
      <c r="T41" t="str">
        <f>CONCATENATE(Adhérents!M45,IF(Adhérents!N45&lt;&gt;0,"|",""),Adhérents!N45,IF(Adhérents!O45&lt;&gt;0,"|",""),Adhérents!O45)</f>
        <v/>
      </c>
      <c r="U41" t="str">
        <f>IFERROR(IF(Adhérents!L45="Sur la base du code postal","Chapitre "&amp;VLOOKUP(VALUE(LEFT(Adhérents!K45,2)),Liste!$N$2:$Q$102,4,FALSE),"Chapitre "&amp;Adhérents!L45),"")</f>
        <v/>
      </c>
    </row>
    <row r="42" spans="1:21">
      <c r="A42">
        <f>Adhérents!I46</f>
        <v>0</v>
      </c>
      <c r="B42">
        <f>Adhérents!H46</f>
        <v>0</v>
      </c>
      <c r="C42">
        <f>Adhérents!J46</f>
        <v>0</v>
      </c>
      <c r="D42" s="136">
        <f>Adhérents!K46</f>
        <v>0</v>
      </c>
      <c r="E42" t="s">
        <v>139</v>
      </c>
      <c r="F42" t="str">
        <f>IF(Adhérents!G46="M.","M",IF(Adhérents!G46="Mme","F",""))</f>
        <v/>
      </c>
      <c r="G42">
        <v>0</v>
      </c>
      <c r="H42" t="s">
        <v>140</v>
      </c>
      <c r="I42" s="2">
        <f t="shared" ca="1" si="0"/>
        <v>46300</v>
      </c>
      <c r="J42" s="153">
        <f>Paramètres!$C$22</f>
        <v>46296</v>
      </c>
      <c r="K42" s="2">
        <f>Paramètres!$C$23</f>
        <v>46843</v>
      </c>
      <c r="L4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2">
        <f>Adhérents!E46</f>
        <v>0</v>
      </c>
      <c r="N42" t="str">
        <f>'Bulletin Adhésion Membre'!$B$24</f>
        <v/>
      </c>
      <c r="O42">
        <f>Adhérents!F46</f>
        <v>0</v>
      </c>
      <c r="P42" t="str">
        <f>IFERROR(VLOOKUP(Adhérents!D46,Liste!$A$2:$B$5,2,FALSE),"")</f>
        <v/>
      </c>
      <c r="Q42" t="str">
        <f>IFERROR(IF(COUNTIF(Adhérents!D$6:D46,Liste!$A$4)&gt;VLOOKUP('Bulletin Adhésion Membre'!$G$30,Paramètres!$B$8:$D$12,3,FALSE),VLOOKUP(Adhérents!D46,Liste!$A$2:$D$5,4,FALSE),VLOOKUP(Adhérents!D46,Liste!$A$2:$D$5,3,FALSE)),"")</f>
        <v/>
      </c>
      <c r="R42" t="s">
        <v>141</v>
      </c>
      <c r="S42" s="2">
        <v>46022</v>
      </c>
      <c r="T42" t="str">
        <f>CONCATENATE(Adhérents!M46,IF(Adhérents!N46&lt;&gt;0,"|",""),Adhérents!N46,IF(Adhérents!O46&lt;&gt;0,"|",""),Adhérents!O46)</f>
        <v/>
      </c>
      <c r="U42" t="str">
        <f>IFERROR(IF(Adhérents!L46="Sur la base du code postal","Chapitre "&amp;VLOOKUP(VALUE(LEFT(Adhérents!K46,2)),Liste!$N$2:$Q$102,4,FALSE),"Chapitre "&amp;Adhérents!L46),"")</f>
        <v/>
      </c>
    </row>
    <row r="43" spans="1:21">
      <c r="A43">
        <f>Adhérents!I47</f>
        <v>0</v>
      </c>
      <c r="B43">
        <f>Adhérents!H47</f>
        <v>0</v>
      </c>
      <c r="C43">
        <f>Adhérents!J47</f>
        <v>0</v>
      </c>
      <c r="D43" s="136">
        <f>Adhérents!K47</f>
        <v>0</v>
      </c>
      <c r="E43" t="s">
        <v>139</v>
      </c>
      <c r="F43" t="str">
        <f>IF(Adhérents!G47="M.","M",IF(Adhérents!G47="Mme","F",""))</f>
        <v/>
      </c>
      <c r="G43">
        <v>0</v>
      </c>
      <c r="H43" t="s">
        <v>140</v>
      </c>
      <c r="I43" s="2">
        <f t="shared" ca="1" si="0"/>
        <v>46300</v>
      </c>
      <c r="J43" s="153">
        <f>Paramètres!$C$22</f>
        <v>46296</v>
      </c>
      <c r="K43" s="2">
        <f>Paramètres!$C$23</f>
        <v>46843</v>
      </c>
      <c r="L4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3">
        <f>Adhérents!E47</f>
        <v>0</v>
      </c>
      <c r="N43" t="str">
        <f>'Bulletin Adhésion Membre'!$B$24</f>
        <v/>
      </c>
      <c r="O43">
        <f>Adhérents!F47</f>
        <v>0</v>
      </c>
      <c r="P43" t="str">
        <f>IFERROR(VLOOKUP(Adhérents!D47,Liste!$A$2:$B$5,2,FALSE),"")</f>
        <v/>
      </c>
      <c r="Q43" t="str">
        <f>IFERROR(IF(COUNTIF(Adhérents!D$6:D47,Liste!$A$4)&gt;VLOOKUP('Bulletin Adhésion Membre'!$G$30,Paramètres!$B$8:$D$12,3,FALSE),VLOOKUP(Adhérents!D47,Liste!$A$2:$D$5,4,FALSE),VLOOKUP(Adhérents!D47,Liste!$A$2:$D$5,3,FALSE)),"")</f>
        <v/>
      </c>
      <c r="R43" t="s">
        <v>141</v>
      </c>
      <c r="S43" s="2">
        <v>46022</v>
      </c>
      <c r="T43" t="str">
        <f>CONCATENATE(Adhérents!M47,IF(Adhérents!N47&lt;&gt;0,"|",""),Adhérents!N47,IF(Adhérents!O47&lt;&gt;0,"|",""),Adhérents!O47)</f>
        <v/>
      </c>
      <c r="U43" t="str">
        <f>IFERROR(IF(Adhérents!L47="Sur la base du code postal","Chapitre "&amp;VLOOKUP(VALUE(LEFT(Adhérents!K47,2)),Liste!$N$2:$Q$102,4,FALSE),"Chapitre "&amp;Adhérents!L47),"")</f>
        <v/>
      </c>
    </row>
    <row r="44" spans="1:21">
      <c r="A44">
        <f>Adhérents!I48</f>
        <v>0</v>
      </c>
      <c r="B44">
        <f>Adhérents!H48</f>
        <v>0</v>
      </c>
      <c r="C44">
        <f>Adhérents!J48</f>
        <v>0</v>
      </c>
      <c r="D44" s="136">
        <f>Adhérents!K48</f>
        <v>0</v>
      </c>
      <c r="E44" t="s">
        <v>139</v>
      </c>
      <c r="F44" t="str">
        <f>IF(Adhérents!G48="M.","M",IF(Adhérents!G48="Mme","F",""))</f>
        <v/>
      </c>
      <c r="G44">
        <v>0</v>
      </c>
      <c r="H44" t="s">
        <v>140</v>
      </c>
      <c r="I44" s="2">
        <f t="shared" ca="1" si="0"/>
        <v>46300</v>
      </c>
      <c r="J44" s="153">
        <f>Paramètres!$C$22</f>
        <v>46296</v>
      </c>
      <c r="K44" s="2">
        <f>Paramètres!$C$23</f>
        <v>46843</v>
      </c>
      <c r="L4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4">
        <f>Adhérents!E48</f>
        <v>0</v>
      </c>
      <c r="N44" t="str">
        <f>'Bulletin Adhésion Membre'!$B$24</f>
        <v/>
      </c>
      <c r="O44">
        <f>Adhérents!F48</f>
        <v>0</v>
      </c>
      <c r="P44" t="str">
        <f>IFERROR(VLOOKUP(Adhérents!D48,Liste!$A$2:$B$5,2,FALSE),"")</f>
        <v/>
      </c>
      <c r="Q44" t="str">
        <f>IFERROR(IF(COUNTIF(Adhérents!D$6:D48,Liste!$A$4)&gt;VLOOKUP('Bulletin Adhésion Membre'!$G$30,Paramètres!$B$8:$D$12,3,FALSE),VLOOKUP(Adhérents!D48,Liste!$A$2:$D$5,4,FALSE),VLOOKUP(Adhérents!D48,Liste!$A$2:$D$5,3,FALSE)),"")</f>
        <v/>
      </c>
      <c r="R44" t="s">
        <v>141</v>
      </c>
      <c r="S44" s="2">
        <v>46022</v>
      </c>
      <c r="T44" t="str">
        <f>CONCATENATE(Adhérents!M48,IF(Adhérents!N48&lt;&gt;0,"|",""),Adhérents!N48,IF(Adhérents!O48&lt;&gt;0,"|",""),Adhérents!O48)</f>
        <v/>
      </c>
      <c r="U44" t="str">
        <f>IFERROR(IF(Adhérents!L48="Sur la base du code postal","Chapitre "&amp;VLOOKUP(VALUE(LEFT(Adhérents!K48,2)),Liste!$N$2:$Q$102,4,FALSE),"Chapitre "&amp;Adhérents!L48),"")</f>
        <v/>
      </c>
    </row>
    <row r="45" spans="1:21">
      <c r="A45">
        <f>Adhérents!I49</f>
        <v>0</v>
      </c>
      <c r="B45">
        <f>Adhérents!H49</f>
        <v>0</v>
      </c>
      <c r="C45">
        <f>Adhérents!J49</f>
        <v>0</v>
      </c>
      <c r="D45" s="136">
        <f>Adhérents!K49</f>
        <v>0</v>
      </c>
      <c r="E45" t="s">
        <v>139</v>
      </c>
      <c r="F45" t="str">
        <f>IF(Adhérents!G49="M.","M",IF(Adhérents!G49="Mme","F",""))</f>
        <v/>
      </c>
      <c r="G45">
        <v>0</v>
      </c>
      <c r="H45" t="s">
        <v>140</v>
      </c>
      <c r="I45" s="2">
        <f t="shared" ca="1" si="0"/>
        <v>46300</v>
      </c>
      <c r="J45" s="153">
        <f>Paramètres!$C$22</f>
        <v>46296</v>
      </c>
      <c r="K45" s="2">
        <f>Paramètres!$C$23</f>
        <v>46843</v>
      </c>
      <c r="L4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5">
        <f>Adhérents!E49</f>
        <v>0</v>
      </c>
      <c r="N45" t="str">
        <f>'Bulletin Adhésion Membre'!$B$24</f>
        <v/>
      </c>
      <c r="O45">
        <f>Adhérents!F49</f>
        <v>0</v>
      </c>
      <c r="P45" t="str">
        <f>IFERROR(VLOOKUP(Adhérents!D49,Liste!$A$2:$B$5,2,FALSE),"")</f>
        <v/>
      </c>
      <c r="Q45" t="str">
        <f>IFERROR(IF(COUNTIF(Adhérents!D$6:D49,Liste!$A$4)&gt;VLOOKUP('Bulletin Adhésion Membre'!$G$30,Paramètres!$B$8:$D$12,3,FALSE),VLOOKUP(Adhérents!D49,Liste!$A$2:$D$5,4,FALSE),VLOOKUP(Adhérents!D49,Liste!$A$2:$D$5,3,FALSE)),"")</f>
        <v/>
      </c>
      <c r="R45" t="s">
        <v>141</v>
      </c>
      <c r="S45" s="2">
        <v>46022</v>
      </c>
      <c r="T45" t="str">
        <f>CONCATENATE(Adhérents!M49,IF(Adhérents!N49&lt;&gt;0,"|",""),Adhérents!N49,IF(Adhérents!O49&lt;&gt;0,"|",""),Adhérents!O49)</f>
        <v/>
      </c>
      <c r="U45" t="str">
        <f>IFERROR(IF(Adhérents!L49="Sur la base du code postal","Chapitre "&amp;VLOOKUP(VALUE(LEFT(Adhérents!K49,2)),Liste!$N$2:$Q$102,4,FALSE),"Chapitre "&amp;Adhérents!L49),"")</f>
        <v/>
      </c>
    </row>
    <row r="46" spans="1:21">
      <c r="A46">
        <f>Adhérents!I50</f>
        <v>0</v>
      </c>
      <c r="B46">
        <f>Adhérents!H50</f>
        <v>0</v>
      </c>
      <c r="C46">
        <f>Adhérents!J50</f>
        <v>0</v>
      </c>
      <c r="D46" s="136">
        <f>Adhérents!K50</f>
        <v>0</v>
      </c>
      <c r="E46" t="s">
        <v>139</v>
      </c>
      <c r="F46" t="str">
        <f>IF(Adhérents!G50="M.","M",IF(Adhérents!G50="Mme","F",""))</f>
        <v/>
      </c>
      <c r="G46">
        <v>0</v>
      </c>
      <c r="H46" t="s">
        <v>140</v>
      </c>
      <c r="I46" s="2">
        <f t="shared" ca="1" si="0"/>
        <v>46300</v>
      </c>
      <c r="J46" s="153">
        <f>Paramètres!$C$22</f>
        <v>46296</v>
      </c>
      <c r="K46" s="2">
        <f>Paramètres!$C$23</f>
        <v>46843</v>
      </c>
      <c r="L4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6">
        <f>Adhérents!E50</f>
        <v>0</v>
      </c>
      <c r="N46" t="str">
        <f>'Bulletin Adhésion Membre'!$B$24</f>
        <v/>
      </c>
      <c r="O46">
        <f>Adhérents!F50</f>
        <v>0</v>
      </c>
      <c r="P46" t="str">
        <f>IFERROR(VLOOKUP(Adhérents!D50,Liste!$A$2:$B$5,2,FALSE),"")</f>
        <v/>
      </c>
      <c r="Q46" t="str">
        <f>IFERROR(IF(COUNTIF(Adhérents!D$6:D50,Liste!$A$4)&gt;VLOOKUP('Bulletin Adhésion Membre'!$G$30,Paramètres!$B$8:$D$12,3,FALSE),VLOOKUP(Adhérents!D50,Liste!$A$2:$D$5,4,FALSE),VLOOKUP(Adhérents!D50,Liste!$A$2:$D$5,3,FALSE)),"")</f>
        <v/>
      </c>
      <c r="R46" t="s">
        <v>141</v>
      </c>
      <c r="S46" s="2">
        <v>46022</v>
      </c>
      <c r="T46" t="str">
        <f>CONCATENATE(Adhérents!M50,IF(Adhérents!N50&lt;&gt;0,"|",""),Adhérents!N50,IF(Adhérents!O50&lt;&gt;0,"|",""),Adhérents!O50)</f>
        <v/>
      </c>
      <c r="U46" t="str">
        <f>IFERROR(IF(Adhérents!L50="Sur la base du code postal","Chapitre "&amp;VLOOKUP(VALUE(LEFT(Adhérents!K50,2)),Liste!$N$2:$Q$102,4,FALSE),"Chapitre "&amp;Adhérents!L50),"")</f>
        <v/>
      </c>
    </row>
    <row r="47" spans="1:21">
      <c r="A47">
        <f>Adhérents!I51</f>
        <v>0</v>
      </c>
      <c r="B47">
        <f>Adhérents!H51</f>
        <v>0</v>
      </c>
      <c r="C47">
        <f>Adhérents!J51</f>
        <v>0</v>
      </c>
      <c r="D47" s="136">
        <f>Adhérents!K51</f>
        <v>0</v>
      </c>
      <c r="E47" t="s">
        <v>139</v>
      </c>
      <c r="F47" t="str">
        <f>IF(Adhérents!G51="M.","M",IF(Adhérents!G51="Mme","F",""))</f>
        <v/>
      </c>
      <c r="G47">
        <v>0</v>
      </c>
      <c r="H47" t="s">
        <v>140</v>
      </c>
      <c r="I47" s="2">
        <f t="shared" ca="1" si="0"/>
        <v>46300</v>
      </c>
      <c r="J47" s="153">
        <f>Paramètres!$C$22</f>
        <v>46296</v>
      </c>
      <c r="K47" s="2">
        <f>Paramètres!$C$23</f>
        <v>46843</v>
      </c>
      <c r="L4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7">
        <f>Adhérents!E51</f>
        <v>0</v>
      </c>
      <c r="N47" t="str">
        <f>'Bulletin Adhésion Membre'!$B$24</f>
        <v/>
      </c>
      <c r="O47">
        <f>Adhérents!F51</f>
        <v>0</v>
      </c>
      <c r="P47" t="str">
        <f>IFERROR(VLOOKUP(Adhérents!D51,Liste!$A$2:$B$5,2,FALSE),"")</f>
        <v/>
      </c>
      <c r="Q47" t="str">
        <f>IFERROR(IF(COUNTIF(Adhérents!D$6:D51,Liste!$A$4)&gt;VLOOKUP('Bulletin Adhésion Membre'!$G$30,Paramètres!$B$8:$D$12,3,FALSE),VLOOKUP(Adhérents!D51,Liste!$A$2:$D$5,4,FALSE),VLOOKUP(Adhérents!D51,Liste!$A$2:$D$5,3,FALSE)),"")</f>
        <v/>
      </c>
      <c r="R47" t="s">
        <v>141</v>
      </c>
      <c r="S47" s="2">
        <v>46022</v>
      </c>
      <c r="T47" t="str">
        <f>CONCATENATE(Adhérents!M51,IF(Adhérents!N51&lt;&gt;0,"|",""),Adhérents!N51,IF(Adhérents!O51&lt;&gt;0,"|",""),Adhérents!O51)</f>
        <v/>
      </c>
      <c r="U47" t="str">
        <f>IFERROR(IF(Adhérents!L51="Sur la base du code postal","Chapitre "&amp;VLOOKUP(VALUE(LEFT(Adhérents!K51,2)),Liste!$N$2:$Q$102,4,FALSE),"Chapitre "&amp;Adhérents!L51),"")</f>
        <v/>
      </c>
    </row>
    <row r="48" spans="1:21">
      <c r="A48">
        <f>Adhérents!I52</f>
        <v>0</v>
      </c>
      <c r="B48">
        <f>Adhérents!H52</f>
        <v>0</v>
      </c>
      <c r="C48">
        <f>Adhérents!J52</f>
        <v>0</v>
      </c>
      <c r="D48" s="136">
        <f>Adhérents!K52</f>
        <v>0</v>
      </c>
      <c r="E48" t="s">
        <v>139</v>
      </c>
      <c r="F48" t="str">
        <f>IF(Adhérents!G52="M.","M",IF(Adhérents!G52="Mme","F",""))</f>
        <v/>
      </c>
      <c r="G48">
        <v>0</v>
      </c>
      <c r="H48" t="s">
        <v>140</v>
      </c>
      <c r="I48" s="2">
        <f t="shared" ca="1" si="0"/>
        <v>46300</v>
      </c>
      <c r="J48" s="153">
        <f>Paramètres!$C$22</f>
        <v>46296</v>
      </c>
      <c r="K48" s="2">
        <f>Paramètres!$C$23</f>
        <v>46843</v>
      </c>
      <c r="L4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8">
        <f>Adhérents!E52</f>
        <v>0</v>
      </c>
      <c r="N48" t="str">
        <f>'Bulletin Adhésion Membre'!$B$24</f>
        <v/>
      </c>
      <c r="O48">
        <f>Adhérents!F52</f>
        <v>0</v>
      </c>
      <c r="P48" t="str">
        <f>IFERROR(VLOOKUP(Adhérents!D52,Liste!$A$2:$B$5,2,FALSE),"")</f>
        <v/>
      </c>
      <c r="Q48" t="str">
        <f>IFERROR(IF(COUNTIF(Adhérents!D$6:D52,Liste!$A$4)&gt;VLOOKUP('Bulletin Adhésion Membre'!$G$30,Paramètres!$B$8:$D$12,3,FALSE),VLOOKUP(Adhérents!D52,Liste!$A$2:$D$5,4,FALSE),VLOOKUP(Adhérents!D52,Liste!$A$2:$D$5,3,FALSE)),"")</f>
        <v/>
      </c>
      <c r="R48" t="s">
        <v>141</v>
      </c>
      <c r="S48" s="2">
        <v>46022</v>
      </c>
      <c r="T48" t="str">
        <f>CONCATENATE(Adhérents!M52,IF(Adhérents!N52&lt;&gt;0,"|",""),Adhérents!N52,IF(Adhérents!O52&lt;&gt;0,"|",""),Adhérents!O52)</f>
        <v/>
      </c>
      <c r="U48" t="str">
        <f>IFERROR(IF(Adhérents!L52="Sur la base du code postal","Chapitre "&amp;VLOOKUP(VALUE(LEFT(Adhérents!K52,2)),Liste!$N$2:$Q$102,4,FALSE),"Chapitre "&amp;Adhérents!L52),"")</f>
        <v/>
      </c>
    </row>
    <row r="49" spans="1:21">
      <c r="A49">
        <f>Adhérents!I53</f>
        <v>0</v>
      </c>
      <c r="B49">
        <f>Adhérents!H53</f>
        <v>0</v>
      </c>
      <c r="C49">
        <f>Adhérents!J53</f>
        <v>0</v>
      </c>
      <c r="D49" s="136">
        <f>Adhérents!K53</f>
        <v>0</v>
      </c>
      <c r="E49" t="s">
        <v>139</v>
      </c>
      <c r="F49" t="str">
        <f>IF(Adhérents!G53="M.","M",IF(Adhérents!G53="Mme","F",""))</f>
        <v/>
      </c>
      <c r="G49">
        <v>0</v>
      </c>
      <c r="H49" t="s">
        <v>140</v>
      </c>
      <c r="I49" s="2">
        <f t="shared" ca="1" si="0"/>
        <v>46300</v>
      </c>
      <c r="J49" s="153">
        <f>Paramètres!$C$22</f>
        <v>46296</v>
      </c>
      <c r="K49" s="2">
        <f>Paramètres!$C$23</f>
        <v>46843</v>
      </c>
      <c r="L4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9">
        <f>Adhérents!E53</f>
        <v>0</v>
      </c>
      <c r="N49" t="str">
        <f>'Bulletin Adhésion Membre'!$B$24</f>
        <v/>
      </c>
      <c r="O49">
        <f>Adhérents!F53</f>
        <v>0</v>
      </c>
      <c r="P49" t="str">
        <f>IFERROR(VLOOKUP(Adhérents!D53,Liste!$A$2:$B$5,2,FALSE),"")</f>
        <v/>
      </c>
      <c r="Q49" t="str">
        <f>IFERROR(IF(COUNTIF(Adhérents!D$6:D53,Liste!$A$4)&gt;VLOOKUP('Bulletin Adhésion Membre'!$G$30,Paramètres!$B$8:$D$12,3,FALSE),VLOOKUP(Adhérents!D53,Liste!$A$2:$D$5,4,FALSE),VLOOKUP(Adhérents!D53,Liste!$A$2:$D$5,3,FALSE)),"")</f>
        <v/>
      </c>
      <c r="R49" t="s">
        <v>141</v>
      </c>
      <c r="S49" s="2">
        <v>46022</v>
      </c>
      <c r="T49" t="str">
        <f>CONCATENATE(Adhérents!M53,IF(Adhérents!N53&lt;&gt;0,"|",""),Adhérents!N53,IF(Adhérents!O53&lt;&gt;0,"|",""),Adhérents!O53)</f>
        <v/>
      </c>
      <c r="U49" t="str">
        <f>IFERROR(IF(Adhérents!L53="Sur la base du code postal","Chapitre "&amp;VLOOKUP(VALUE(LEFT(Adhérents!K53,2)),Liste!$N$2:$Q$102,4,FALSE),"Chapitre "&amp;Adhérents!L53),"")</f>
        <v/>
      </c>
    </row>
    <row r="50" spans="1:21">
      <c r="A50">
        <f>Adhérents!I54</f>
        <v>0</v>
      </c>
      <c r="B50">
        <f>Adhérents!H54</f>
        <v>0</v>
      </c>
      <c r="C50">
        <f>Adhérents!J54</f>
        <v>0</v>
      </c>
      <c r="D50" s="136">
        <f>Adhérents!K54</f>
        <v>0</v>
      </c>
      <c r="E50" t="s">
        <v>139</v>
      </c>
      <c r="F50" t="str">
        <f>IF(Adhérents!G54="M.","M",IF(Adhérents!G54="Mme","F",""))</f>
        <v/>
      </c>
      <c r="G50">
        <v>0</v>
      </c>
      <c r="H50" t="s">
        <v>140</v>
      </c>
      <c r="I50" s="2">
        <f t="shared" ca="1" si="0"/>
        <v>46300</v>
      </c>
      <c r="J50" s="153">
        <f>Paramètres!$C$22</f>
        <v>46296</v>
      </c>
      <c r="K50" s="2">
        <f>Paramètres!$C$23</f>
        <v>46843</v>
      </c>
      <c r="L5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0">
        <f>Adhérents!E54</f>
        <v>0</v>
      </c>
      <c r="N50" t="str">
        <f>'Bulletin Adhésion Membre'!$B$24</f>
        <v/>
      </c>
      <c r="O50">
        <f>Adhérents!F54</f>
        <v>0</v>
      </c>
      <c r="P50" t="str">
        <f>IFERROR(VLOOKUP(Adhérents!D54,Liste!$A$2:$B$5,2,FALSE),"")</f>
        <v/>
      </c>
      <c r="Q50" t="str">
        <f>IFERROR(IF(COUNTIF(Adhérents!D$6:D54,Liste!$A$4)&gt;VLOOKUP('Bulletin Adhésion Membre'!$G$30,Paramètres!$B$8:$D$12,3,FALSE),VLOOKUP(Adhérents!D54,Liste!$A$2:$D$5,4,FALSE),VLOOKUP(Adhérents!D54,Liste!$A$2:$D$5,3,FALSE)),"")</f>
        <v/>
      </c>
      <c r="R50" t="s">
        <v>141</v>
      </c>
      <c r="S50" s="2">
        <v>46022</v>
      </c>
      <c r="T50" t="str">
        <f>CONCATENATE(Adhérents!M54,IF(Adhérents!N54&lt;&gt;0,"|",""),Adhérents!N54,IF(Adhérents!O54&lt;&gt;0,"|",""),Adhérents!O54)</f>
        <v/>
      </c>
      <c r="U50" t="str">
        <f>IFERROR(IF(Adhérents!L54="Sur la base du code postal","Chapitre "&amp;VLOOKUP(VALUE(LEFT(Adhérents!K54,2)),Liste!$N$2:$Q$102,4,FALSE),"Chapitre "&amp;Adhérents!L54),"")</f>
        <v/>
      </c>
    </row>
    <row r="51" spans="1:21">
      <c r="A51">
        <f>Adhérents!I55</f>
        <v>0</v>
      </c>
      <c r="B51">
        <f>Adhérents!H55</f>
        <v>0</v>
      </c>
      <c r="C51">
        <f>Adhérents!J55</f>
        <v>0</v>
      </c>
      <c r="D51" s="136">
        <f>Adhérents!K55</f>
        <v>0</v>
      </c>
      <c r="E51" t="s">
        <v>139</v>
      </c>
      <c r="F51" t="str">
        <f>IF(Adhérents!G55="M.","M",IF(Adhérents!G55="Mme","F",""))</f>
        <v/>
      </c>
      <c r="G51">
        <v>0</v>
      </c>
      <c r="H51" t="s">
        <v>140</v>
      </c>
      <c r="I51" s="2">
        <f t="shared" ca="1" si="0"/>
        <v>46300</v>
      </c>
      <c r="J51" s="153">
        <f>Paramètres!$C$22</f>
        <v>46296</v>
      </c>
      <c r="K51" s="2">
        <f>Paramètres!$C$23</f>
        <v>46843</v>
      </c>
      <c r="L5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1">
        <f>Adhérents!E55</f>
        <v>0</v>
      </c>
      <c r="N51" t="str">
        <f>'Bulletin Adhésion Membre'!$B$24</f>
        <v/>
      </c>
      <c r="O51">
        <f>Adhérents!F55</f>
        <v>0</v>
      </c>
      <c r="P51" t="str">
        <f>IFERROR(VLOOKUP(Adhérents!D55,Liste!$A$2:$B$5,2,FALSE),"")</f>
        <v/>
      </c>
      <c r="Q51" t="str">
        <f>IFERROR(IF(COUNTIF(Adhérents!D$6:D55,Liste!$A$4)&gt;VLOOKUP('Bulletin Adhésion Membre'!$G$30,Paramètres!$B$8:$D$12,3,FALSE),VLOOKUP(Adhérents!D55,Liste!$A$2:$D$5,4,FALSE),VLOOKUP(Adhérents!D55,Liste!$A$2:$D$5,3,FALSE)),"")</f>
        <v/>
      </c>
      <c r="R51" t="s">
        <v>141</v>
      </c>
      <c r="S51" s="2">
        <v>46022</v>
      </c>
      <c r="T51" t="str">
        <f>CONCATENATE(Adhérents!M55,IF(Adhérents!N55&lt;&gt;0,"|",""),Adhérents!N55,IF(Adhérents!O55&lt;&gt;0,"|",""),Adhérents!O55)</f>
        <v/>
      </c>
      <c r="U51" t="str">
        <f>IFERROR(IF(Adhérents!L55="Sur la base du code postal","Chapitre "&amp;VLOOKUP(VALUE(LEFT(Adhérents!K55,2)),Liste!$N$2:$Q$102,4,FALSE),"Chapitre "&amp;Adhérents!L55),"")</f>
        <v/>
      </c>
    </row>
    <row r="52" spans="1:21">
      <c r="A52">
        <f>Adhérents!I56</f>
        <v>0</v>
      </c>
      <c r="B52">
        <f>Adhérents!H56</f>
        <v>0</v>
      </c>
      <c r="C52">
        <f>Adhérents!J56</f>
        <v>0</v>
      </c>
      <c r="D52" s="136">
        <f>Adhérents!K56</f>
        <v>0</v>
      </c>
      <c r="E52" t="s">
        <v>139</v>
      </c>
      <c r="F52" t="str">
        <f>IF(Adhérents!G56="M.","M",IF(Adhérents!G56="Mme","F",""))</f>
        <v/>
      </c>
      <c r="G52">
        <v>0</v>
      </c>
      <c r="H52" t="s">
        <v>140</v>
      </c>
      <c r="I52" s="2">
        <f t="shared" ca="1" si="0"/>
        <v>46300</v>
      </c>
      <c r="J52" s="153">
        <f>Paramètres!$C$22</f>
        <v>46296</v>
      </c>
      <c r="K52" s="2">
        <f>Paramètres!$C$23</f>
        <v>46843</v>
      </c>
      <c r="L5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2">
        <f>Adhérents!E56</f>
        <v>0</v>
      </c>
      <c r="N52" t="str">
        <f>'Bulletin Adhésion Membre'!$B$24</f>
        <v/>
      </c>
      <c r="O52">
        <f>Adhérents!F56</f>
        <v>0</v>
      </c>
      <c r="P52" t="str">
        <f>IFERROR(VLOOKUP(Adhérents!D56,Liste!$A$2:$B$5,2,FALSE),"")</f>
        <v/>
      </c>
      <c r="Q52" t="str">
        <f>IFERROR(IF(COUNTIF(Adhérents!D$6:D56,Liste!$A$4)&gt;VLOOKUP('Bulletin Adhésion Membre'!$G$30,Paramètres!$B$8:$D$12,3,FALSE),VLOOKUP(Adhérents!D56,Liste!$A$2:$D$5,4,FALSE),VLOOKUP(Adhérents!D56,Liste!$A$2:$D$5,3,FALSE)),"")</f>
        <v/>
      </c>
      <c r="R52" t="s">
        <v>141</v>
      </c>
      <c r="S52" s="2">
        <v>46022</v>
      </c>
      <c r="T52" t="str">
        <f>CONCATENATE(Adhérents!M56,IF(Adhérents!N56&lt;&gt;0,"|",""),Adhérents!N56,IF(Adhérents!O56&lt;&gt;0,"|",""),Adhérents!O56)</f>
        <v/>
      </c>
      <c r="U52" t="str">
        <f>IFERROR(IF(Adhérents!L56="Sur la base du code postal","Chapitre "&amp;VLOOKUP(VALUE(LEFT(Adhérents!K56,2)),Liste!$N$2:$Q$102,4,FALSE),"Chapitre "&amp;Adhérents!L56),"")</f>
        <v/>
      </c>
    </row>
    <row r="53" spans="1:21">
      <c r="A53">
        <f>Adhérents!I57</f>
        <v>0</v>
      </c>
      <c r="B53">
        <f>Adhérents!H57</f>
        <v>0</v>
      </c>
      <c r="C53">
        <f>Adhérents!J57</f>
        <v>0</v>
      </c>
      <c r="D53" s="136">
        <f>Adhérents!K57</f>
        <v>0</v>
      </c>
      <c r="E53" t="s">
        <v>139</v>
      </c>
      <c r="F53" t="str">
        <f>IF(Adhérents!G57="M.","M",IF(Adhérents!G57="Mme","F",""))</f>
        <v/>
      </c>
      <c r="G53">
        <v>0</v>
      </c>
      <c r="H53" t="s">
        <v>140</v>
      </c>
      <c r="I53" s="2">
        <f t="shared" ca="1" si="0"/>
        <v>46300</v>
      </c>
      <c r="J53" s="153">
        <f>Paramètres!$C$22</f>
        <v>46296</v>
      </c>
      <c r="K53" s="2">
        <f>Paramètres!$C$23</f>
        <v>46843</v>
      </c>
      <c r="L5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3">
        <f>Adhérents!E57</f>
        <v>0</v>
      </c>
      <c r="N53" t="str">
        <f>'Bulletin Adhésion Membre'!$B$24</f>
        <v/>
      </c>
      <c r="O53">
        <f>Adhérents!F57</f>
        <v>0</v>
      </c>
      <c r="P53" t="str">
        <f>IFERROR(VLOOKUP(Adhérents!D57,Liste!$A$2:$B$5,2,FALSE),"")</f>
        <v/>
      </c>
      <c r="Q53" t="str">
        <f>IFERROR(IF(COUNTIF(Adhérents!D$6:D57,Liste!$A$4)&gt;VLOOKUP('Bulletin Adhésion Membre'!$G$30,Paramètres!$B$8:$D$12,3,FALSE),VLOOKUP(Adhérents!D57,Liste!$A$2:$D$5,4,FALSE),VLOOKUP(Adhérents!D57,Liste!$A$2:$D$5,3,FALSE)),"")</f>
        <v/>
      </c>
      <c r="R53" t="s">
        <v>141</v>
      </c>
      <c r="S53" s="2">
        <v>46022</v>
      </c>
      <c r="T53" t="str">
        <f>CONCATENATE(Adhérents!M57,IF(Adhérents!N57&lt;&gt;0,"|",""),Adhérents!N57,IF(Adhérents!O57&lt;&gt;0,"|",""),Adhérents!O57)</f>
        <v/>
      </c>
      <c r="U53" t="str">
        <f>IFERROR(IF(Adhérents!L57="Sur la base du code postal","Chapitre "&amp;VLOOKUP(VALUE(LEFT(Adhérents!K57,2)),Liste!$N$2:$Q$102,4,FALSE),"Chapitre "&amp;Adhérents!L57),"")</f>
        <v/>
      </c>
    </row>
    <row r="54" spans="1:21">
      <c r="A54">
        <f>Adhérents!I58</f>
        <v>0</v>
      </c>
      <c r="B54">
        <f>Adhérents!H58</f>
        <v>0</v>
      </c>
      <c r="C54">
        <f>Adhérents!J58</f>
        <v>0</v>
      </c>
      <c r="D54" s="136">
        <f>Adhérents!K58</f>
        <v>0</v>
      </c>
      <c r="E54" t="s">
        <v>139</v>
      </c>
      <c r="F54" t="str">
        <f>IF(Adhérents!G58="M.","M",IF(Adhérents!G58="Mme","F",""))</f>
        <v/>
      </c>
      <c r="G54">
        <v>0</v>
      </c>
      <c r="H54" t="s">
        <v>140</v>
      </c>
      <c r="I54" s="2">
        <f t="shared" ca="1" si="0"/>
        <v>46300</v>
      </c>
      <c r="J54" s="153">
        <f>Paramètres!$C$22</f>
        <v>46296</v>
      </c>
      <c r="K54" s="2">
        <f>Paramètres!$C$23</f>
        <v>46843</v>
      </c>
      <c r="L5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4">
        <f>Adhérents!E58</f>
        <v>0</v>
      </c>
      <c r="N54" t="str">
        <f>'Bulletin Adhésion Membre'!$B$24</f>
        <v/>
      </c>
      <c r="O54">
        <f>Adhérents!F58</f>
        <v>0</v>
      </c>
      <c r="P54" t="str">
        <f>IFERROR(VLOOKUP(Adhérents!D58,Liste!$A$2:$B$5,2,FALSE),"")</f>
        <v/>
      </c>
      <c r="Q54" t="str">
        <f>IFERROR(IF(COUNTIF(Adhérents!D$6:D58,Liste!$A$4)&gt;VLOOKUP('Bulletin Adhésion Membre'!$G$30,Paramètres!$B$8:$D$12,3,FALSE),VLOOKUP(Adhérents!D58,Liste!$A$2:$D$5,4,FALSE),VLOOKUP(Adhérents!D58,Liste!$A$2:$D$5,3,FALSE)),"")</f>
        <v/>
      </c>
      <c r="R54" t="s">
        <v>141</v>
      </c>
      <c r="S54" s="2">
        <v>46022</v>
      </c>
      <c r="T54" t="str">
        <f>CONCATENATE(Adhérents!M58,IF(Adhérents!N58&lt;&gt;0,"|",""),Adhérents!N58,IF(Adhérents!O58&lt;&gt;0,"|",""),Adhérents!O58)</f>
        <v/>
      </c>
      <c r="U54" t="str">
        <f>IFERROR(IF(Adhérents!L58="Sur la base du code postal","Chapitre "&amp;VLOOKUP(VALUE(LEFT(Adhérents!K58,2)),Liste!$N$2:$Q$102,4,FALSE),"Chapitre "&amp;Adhérents!L58),"")</f>
        <v/>
      </c>
    </row>
    <row r="55" spans="1:21">
      <c r="A55">
        <f>Adhérents!I59</f>
        <v>0</v>
      </c>
      <c r="B55">
        <f>Adhérents!H59</f>
        <v>0</v>
      </c>
      <c r="C55">
        <f>Adhérents!J59</f>
        <v>0</v>
      </c>
      <c r="D55" s="136">
        <f>Adhérents!K59</f>
        <v>0</v>
      </c>
      <c r="E55" t="s">
        <v>139</v>
      </c>
      <c r="F55" t="str">
        <f>IF(Adhérents!G59="M.","M",IF(Adhérents!G59="Mme","F",""))</f>
        <v/>
      </c>
      <c r="G55">
        <v>0</v>
      </c>
      <c r="H55" t="s">
        <v>140</v>
      </c>
      <c r="I55" s="2">
        <f t="shared" ca="1" si="0"/>
        <v>46300</v>
      </c>
      <c r="J55" s="153">
        <f>Paramètres!$C$22</f>
        <v>46296</v>
      </c>
      <c r="K55" s="2">
        <f>Paramètres!$C$23</f>
        <v>46843</v>
      </c>
      <c r="L5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5">
        <f>Adhérents!E59</f>
        <v>0</v>
      </c>
      <c r="N55" t="str">
        <f>'Bulletin Adhésion Membre'!$B$24</f>
        <v/>
      </c>
      <c r="O55">
        <f>Adhérents!F59</f>
        <v>0</v>
      </c>
      <c r="P55" t="str">
        <f>IFERROR(VLOOKUP(Adhérents!D59,Liste!$A$2:$B$5,2,FALSE),"")</f>
        <v/>
      </c>
      <c r="Q55" t="str">
        <f>IFERROR(IF(COUNTIF(Adhérents!D$6:D59,Liste!$A$4)&gt;VLOOKUP('Bulletin Adhésion Membre'!$G$30,Paramètres!$B$8:$D$12,3,FALSE),VLOOKUP(Adhérents!D59,Liste!$A$2:$D$5,4,FALSE),VLOOKUP(Adhérents!D59,Liste!$A$2:$D$5,3,FALSE)),"")</f>
        <v/>
      </c>
      <c r="R55" t="s">
        <v>141</v>
      </c>
      <c r="S55" s="2">
        <v>46022</v>
      </c>
      <c r="T55" t="str">
        <f>CONCATENATE(Adhérents!M59,IF(Adhérents!N59&lt;&gt;0,"|",""),Adhérents!N59,IF(Adhérents!O59&lt;&gt;0,"|",""),Adhérents!O59)</f>
        <v/>
      </c>
      <c r="U55" t="str">
        <f>IFERROR(IF(Adhérents!L59="Sur la base du code postal","Chapitre "&amp;VLOOKUP(VALUE(LEFT(Adhérents!K59,2)),Liste!$N$2:$Q$102,4,FALSE),"Chapitre "&amp;Adhérents!L59),"")</f>
        <v/>
      </c>
    </row>
    <row r="56" spans="1:21">
      <c r="A56">
        <f>Adhérents!I60</f>
        <v>0</v>
      </c>
      <c r="B56">
        <f>Adhérents!H60</f>
        <v>0</v>
      </c>
      <c r="C56">
        <f>Adhérents!J60</f>
        <v>0</v>
      </c>
      <c r="D56" s="136">
        <f>Adhérents!K60</f>
        <v>0</v>
      </c>
      <c r="E56" t="s">
        <v>139</v>
      </c>
      <c r="F56" t="str">
        <f>IF(Adhérents!G60="M.","M",IF(Adhérents!G60="Mme","F",""))</f>
        <v/>
      </c>
      <c r="G56">
        <v>0</v>
      </c>
      <c r="H56" t="s">
        <v>140</v>
      </c>
      <c r="I56" s="2">
        <f t="shared" ca="1" si="0"/>
        <v>46300</v>
      </c>
      <c r="J56" s="153">
        <f>Paramètres!$C$22</f>
        <v>46296</v>
      </c>
      <c r="K56" s="2">
        <f>Paramètres!$C$23</f>
        <v>46843</v>
      </c>
      <c r="L5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6">
        <f>Adhérents!E60</f>
        <v>0</v>
      </c>
      <c r="N56" t="str">
        <f>'Bulletin Adhésion Membre'!$B$24</f>
        <v/>
      </c>
      <c r="O56">
        <f>Adhérents!F60</f>
        <v>0</v>
      </c>
      <c r="P56" t="str">
        <f>IFERROR(VLOOKUP(Adhérents!D60,Liste!$A$2:$B$5,2,FALSE),"")</f>
        <v/>
      </c>
      <c r="Q56" t="str">
        <f>IFERROR(IF(COUNTIF(Adhérents!D$6:D60,Liste!$A$4)&gt;VLOOKUP('Bulletin Adhésion Membre'!$G$30,Paramètres!$B$8:$D$12,3,FALSE),VLOOKUP(Adhérents!D60,Liste!$A$2:$D$5,4,FALSE),VLOOKUP(Adhérents!D60,Liste!$A$2:$D$5,3,FALSE)),"")</f>
        <v/>
      </c>
      <c r="R56" t="s">
        <v>141</v>
      </c>
      <c r="S56" s="2">
        <v>46022</v>
      </c>
      <c r="T56" t="str">
        <f>CONCATENATE(Adhérents!M60,IF(Adhérents!N60&lt;&gt;0,"|",""),Adhérents!N60,IF(Adhérents!O60&lt;&gt;0,"|",""),Adhérents!O60)</f>
        <v/>
      </c>
      <c r="U56" t="str">
        <f>IFERROR(IF(Adhérents!L60="Sur la base du code postal","Chapitre "&amp;VLOOKUP(VALUE(LEFT(Adhérents!K60,2)),Liste!$N$2:$Q$102,4,FALSE),"Chapitre "&amp;Adhérents!L60),"")</f>
        <v/>
      </c>
    </row>
    <row r="57" spans="1:21">
      <c r="A57">
        <f>Adhérents!I61</f>
        <v>0</v>
      </c>
      <c r="B57">
        <f>Adhérents!H61</f>
        <v>0</v>
      </c>
      <c r="C57">
        <f>Adhérents!J61</f>
        <v>0</v>
      </c>
      <c r="D57" s="136">
        <f>Adhérents!K61</f>
        <v>0</v>
      </c>
      <c r="E57" t="s">
        <v>139</v>
      </c>
      <c r="F57" t="str">
        <f>IF(Adhérents!G61="M.","M",IF(Adhérents!G61="Mme","F",""))</f>
        <v/>
      </c>
      <c r="G57">
        <v>0</v>
      </c>
      <c r="H57" t="s">
        <v>140</v>
      </c>
      <c r="I57" s="2">
        <f t="shared" ca="1" si="0"/>
        <v>46300</v>
      </c>
      <c r="J57" s="153">
        <f>Paramètres!$C$22</f>
        <v>46296</v>
      </c>
      <c r="K57" s="2">
        <f>Paramètres!$C$23</f>
        <v>46843</v>
      </c>
      <c r="L5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7">
        <f>Adhérents!E61</f>
        <v>0</v>
      </c>
      <c r="N57" t="str">
        <f>'Bulletin Adhésion Membre'!$B$24</f>
        <v/>
      </c>
      <c r="O57">
        <f>Adhérents!F61</f>
        <v>0</v>
      </c>
      <c r="P57" t="str">
        <f>IFERROR(VLOOKUP(Adhérents!D61,Liste!$A$2:$B$5,2,FALSE),"")</f>
        <v/>
      </c>
      <c r="Q57" t="str">
        <f>IFERROR(IF(COUNTIF(Adhérents!D$6:D61,Liste!$A$4)&gt;VLOOKUP('Bulletin Adhésion Membre'!$G$30,Paramètres!$B$8:$D$12,3,FALSE),VLOOKUP(Adhérents!D61,Liste!$A$2:$D$5,4,FALSE),VLOOKUP(Adhérents!D61,Liste!$A$2:$D$5,3,FALSE)),"")</f>
        <v/>
      </c>
      <c r="R57" t="s">
        <v>141</v>
      </c>
      <c r="S57" s="2">
        <v>46022</v>
      </c>
      <c r="T57" t="str">
        <f>CONCATENATE(Adhérents!M61,IF(Adhérents!N61&lt;&gt;0,"|",""),Adhérents!N61,IF(Adhérents!O61&lt;&gt;0,"|",""),Adhérents!O61)</f>
        <v/>
      </c>
      <c r="U57" t="str">
        <f>IFERROR(IF(Adhérents!L61="Sur la base du code postal","Chapitre "&amp;VLOOKUP(VALUE(LEFT(Adhérents!K61,2)),Liste!$N$2:$Q$102,4,FALSE),"Chapitre "&amp;Adhérents!L61),"")</f>
        <v/>
      </c>
    </row>
    <row r="58" spans="1:21">
      <c r="A58">
        <f>Adhérents!I62</f>
        <v>0</v>
      </c>
      <c r="B58">
        <f>Adhérents!H62</f>
        <v>0</v>
      </c>
      <c r="C58">
        <f>Adhérents!J62</f>
        <v>0</v>
      </c>
      <c r="D58" s="136">
        <f>Adhérents!K62</f>
        <v>0</v>
      </c>
      <c r="E58" t="s">
        <v>139</v>
      </c>
      <c r="F58" t="str">
        <f>IF(Adhérents!G62="M.","M",IF(Adhérents!G62="Mme","F",""))</f>
        <v/>
      </c>
      <c r="G58">
        <v>0</v>
      </c>
      <c r="H58" t="s">
        <v>140</v>
      </c>
      <c r="I58" s="2">
        <f t="shared" ca="1" si="0"/>
        <v>46300</v>
      </c>
      <c r="J58" s="153">
        <f>Paramètres!$C$22</f>
        <v>46296</v>
      </c>
      <c r="K58" s="2">
        <f>Paramètres!$C$23</f>
        <v>46843</v>
      </c>
      <c r="L5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8">
        <f>Adhérents!E62</f>
        <v>0</v>
      </c>
      <c r="N58" t="str">
        <f>'Bulletin Adhésion Membre'!$B$24</f>
        <v/>
      </c>
      <c r="O58">
        <f>Adhérents!F62</f>
        <v>0</v>
      </c>
      <c r="P58" t="str">
        <f>IFERROR(VLOOKUP(Adhérents!D62,Liste!$A$2:$B$5,2,FALSE),"")</f>
        <v/>
      </c>
      <c r="Q58" t="str">
        <f>IFERROR(IF(COUNTIF(Adhérents!D$6:D62,Liste!$A$4)&gt;VLOOKUP('Bulletin Adhésion Membre'!$G$30,Paramètres!$B$8:$D$12,3,FALSE),VLOOKUP(Adhérents!D62,Liste!$A$2:$D$5,4,FALSE),VLOOKUP(Adhérents!D62,Liste!$A$2:$D$5,3,FALSE)),"")</f>
        <v/>
      </c>
      <c r="R58" t="s">
        <v>141</v>
      </c>
      <c r="S58" s="2">
        <v>46022</v>
      </c>
      <c r="T58" t="str">
        <f>CONCATENATE(Adhérents!M62,IF(Adhérents!N62&lt;&gt;0,"|",""),Adhérents!N62,IF(Adhérents!O62&lt;&gt;0,"|",""),Adhérents!O62)</f>
        <v/>
      </c>
      <c r="U58" t="str">
        <f>IFERROR(IF(Adhérents!L62="Sur la base du code postal","Chapitre "&amp;VLOOKUP(VALUE(LEFT(Adhérents!K62,2)),Liste!$N$2:$Q$102,4,FALSE),"Chapitre "&amp;Adhérents!L62),"")</f>
        <v/>
      </c>
    </row>
    <row r="59" spans="1:21">
      <c r="A59">
        <f>Adhérents!I63</f>
        <v>0</v>
      </c>
      <c r="B59">
        <f>Adhérents!H63</f>
        <v>0</v>
      </c>
      <c r="C59">
        <f>Adhérents!J63</f>
        <v>0</v>
      </c>
      <c r="D59" s="136">
        <f>Adhérents!K63</f>
        <v>0</v>
      </c>
      <c r="E59" t="s">
        <v>139</v>
      </c>
      <c r="F59" t="str">
        <f>IF(Adhérents!G63="M.","M",IF(Adhérents!G63="Mme","F",""))</f>
        <v/>
      </c>
      <c r="G59">
        <v>0</v>
      </c>
      <c r="H59" t="s">
        <v>140</v>
      </c>
      <c r="I59" s="2">
        <f t="shared" ca="1" si="0"/>
        <v>46300</v>
      </c>
      <c r="J59" s="153">
        <f>Paramètres!$C$22</f>
        <v>46296</v>
      </c>
      <c r="K59" s="2">
        <f>Paramètres!$C$23</f>
        <v>46843</v>
      </c>
      <c r="L5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59">
        <f>Adhérents!E63</f>
        <v>0</v>
      </c>
      <c r="N59" t="str">
        <f>'Bulletin Adhésion Membre'!$B$24</f>
        <v/>
      </c>
      <c r="O59">
        <f>Adhérents!F63</f>
        <v>0</v>
      </c>
      <c r="P59" t="str">
        <f>IFERROR(VLOOKUP(Adhérents!D63,Liste!$A$2:$B$5,2,FALSE),"")</f>
        <v/>
      </c>
      <c r="Q59" t="str">
        <f>IFERROR(IF(COUNTIF(Adhérents!D$6:D63,Liste!$A$4)&gt;VLOOKUP('Bulletin Adhésion Membre'!$G$30,Paramètres!$B$8:$D$12,3,FALSE),VLOOKUP(Adhérents!D63,Liste!$A$2:$D$5,4,FALSE),VLOOKUP(Adhérents!D63,Liste!$A$2:$D$5,3,FALSE)),"")</f>
        <v/>
      </c>
      <c r="R59" t="s">
        <v>141</v>
      </c>
      <c r="S59" s="2">
        <v>46022</v>
      </c>
      <c r="T59" t="str">
        <f>CONCATENATE(Adhérents!M63,IF(Adhérents!N63&lt;&gt;0,"|",""),Adhérents!N63,IF(Adhérents!O63&lt;&gt;0,"|",""),Adhérents!O63)</f>
        <v/>
      </c>
      <c r="U59" t="str">
        <f>IFERROR(IF(Adhérents!L63="Sur la base du code postal","Chapitre "&amp;VLOOKUP(VALUE(LEFT(Adhérents!K63,2)),Liste!$N$2:$Q$102,4,FALSE),"Chapitre "&amp;Adhérents!L63),"")</f>
        <v/>
      </c>
    </row>
    <row r="60" spans="1:21">
      <c r="A60">
        <f>Adhérents!I64</f>
        <v>0</v>
      </c>
      <c r="B60">
        <f>Adhérents!H64</f>
        <v>0</v>
      </c>
      <c r="C60">
        <f>Adhérents!J64</f>
        <v>0</v>
      </c>
      <c r="D60" s="136">
        <f>Adhérents!K64</f>
        <v>0</v>
      </c>
      <c r="E60" t="s">
        <v>139</v>
      </c>
      <c r="F60" t="str">
        <f>IF(Adhérents!G64="M.","M",IF(Adhérents!G64="Mme","F",""))</f>
        <v/>
      </c>
      <c r="G60">
        <v>0</v>
      </c>
      <c r="H60" t="s">
        <v>140</v>
      </c>
      <c r="I60" s="2">
        <f t="shared" ca="1" si="0"/>
        <v>46300</v>
      </c>
      <c r="J60" s="153">
        <f>Paramètres!$C$22</f>
        <v>46296</v>
      </c>
      <c r="K60" s="2">
        <f>Paramètres!$C$23</f>
        <v>46843</v>
      </c>
      <c r="L6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0">
        <f>Adhérents!E64</f>
        <v>0</v>
      </c>
      <c r="N60" t="str">
        <f>'Bulletin Adhésion Membre'!$B$24</f>
        <v/>
      </c>
      <c r="O60">
        <f>Adhérents!F64</f>
        <v>0</v>
      </c>
      <c r="P60" t="str">
        <f>IFERROR(VLOOKUP(Adhérents!D64,Liste!$A$2:$B$5,2,FALSE),"")</f>
        <v/>
      </c>
      <c r="Q60" t="str">
        <f>IFERROR(IF(COUNTIF(Adhérents!D$6:D64,Liste!$A$4)&gt;VLOOKUP('Bulletin Adhésion Membre'!$G$30,Paramètres!$B$8:$D$12,3,FALSE),VLOOKUP(Adhérents!D64,Liste!$A$2:$D$5,4,FALSE),VLOOKUP(Adhérents!D64,Liste!$A$2:$D$5,3,FALSE)),"")</f>
        <v/>
      </c>
      <c r="R60" t="s">
        <v>141</v>
      </c>
      <c r="S60" s="2">
        <v>46022</v>
      </c>
      <c r="T60" t="str">
        <f>CONCATENATE(Adhérents!M64,IF(Adhérents!N64&lt;&gt;0,"|",""),Adhérents!N64,IF(Adhérents!O64&lt;&gt;0,"|",""),Adhérents!O64)</f>
        <v/>
      </c>
      <c r="U60" t="str">
        <f>IFERROR(IF(Adhérents!L64="Sur la base du code postal","Chapitre "&amp;VLOOKUP(VALUE(LEFT(Adhérents!K64,2)),Liste!$N$2:$Q$102,4,FALSE),"Chapitre "&amp;Adhérents!L64),"")</f>
        <v/>
      </c>
    </row>
    <row r="61" spans="1:21">
      <c r="A61">
        <f>Adhérents!I65</f>
        <v>0</v>
      </c>
      <c r="B61">
        <f>Adhérents!H65</f>
        <v>0</v>
      </c>
      <c r="C61">
        <f>Adhérents!J65</f>
        <v>0</v>
      </c>
      <c r="D61" s="136">
        <f>Adhérents!K65</f>
        <v>0</v>
      </c>
      <c r="E61" t="s">
        <v>139</v>
      </c>
      <c r="F61" t="str">
        <f>IF(Adhérents!G65="M.","M",IF(Adhérents!G65="Mme","F",""))</f>
        <v/>
      </c>
      <c r="G61">
        <v>0</v>
      </c>
      <c r="H61" t="s">
        <v>140</v>
      </c>
      <c r="I61" s="2">
        <f t="shared" ca="1" si="0"/>
        <v>46300</v>
      </c>
      <c r="J61" s="153">
        <f>Paramètres!$C$22</f>
        <v>46296</v>
      </c>
      <c r="K61" s="2">
        <f>Paramètres!$C$23</f>
        <v>46843</v>
      </c>
      <c r="L6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1">
        <f>Adhérents!E65</f>
        <v>0</v>
      </c>
      <c r="N61" t="str">
        <f>'Bulletin Adhésion Membre'!$B$24</f>
        <v/>
      </c>
      <c r="O61">
        <f>Adhérents!F65</f>
        <v>0</v>
      </c>
      <c r="P61" t="str">
        <f>IFERROR(VLOOKUP(Adhérents!D65,Liste!$A$2:$B$5,2,FALSE),"")</f>
        <v/>
      </c>
      <c r="Q61" t="str">
        <f>IFERROR(IF(COUNTIF(Adhérents!D$6:D65,Liste!$A$4)&gt;VLOOKUP('Bulletin Adhésion Membre'!$G$30,Paramètres!$B$8:$D$12,3,FALSE),VLOOKUP(Adhérents!D65,Liste!$A$2:$D$5,4,FALSE),VLOOKUP(Adhérents!D65,Liste!$A$2:$D$5,3,FALSE)),"")</f>
        <v/>
      </c>
      <c r="R61" t="s">
        <v>141</v>
      </c>
      <c r="S61" s="2">
        <v>46022</v>
      </c>
      <c r="T61" t="str">
        <f>CONCATENATE(Adhérents!M65,IF(Adhérents!N65&lt;&gt;0,"|",""),Adhérents!N65,IF(Adhérents!O65&lt;&gt;0,"|",""),Adhérents!O65)</f>
        <v/>
      </c>
      <c r="U61" t="str">
        <f>IFERROR(IF(Adhérents!L65="Sur la base du code postal","Chapitre "&amp;VLOOKUP(VALUE(LEFT(Adhérents!K65,2)),Liste!$N$2:$Q$102,4,FALSE),"Chapitre "&amp;Adhérents!L65),"")</f>
        <v/>
      </c>
    </row>
    <row r="62" spans="1:21">
      <c r="A62">
        <f>Adhérents!I66</f>
        <v>0</v>
      </c>
      <c r="B62">
        <f>Adhérents!H66</f>
        <v>0</v>
      </c>
      <c r="C62">
        <f>Adhérents!J66</f>
        <v>0</v>
      </c>
      <c r="D62" s="136">
        <f>Adhérents!K66</f>
        <v>0</v>
      </c>
      <c r="E62" t="s">
        <v>139</v>
      </c>
      <c r="F62" t="str">
        <f>IF(Adhérents!G66="M.","M",IF(Adhérents!G66="Mme","F",""))</f>
        <v/>
      </c>
      <c r="G62">
        <v>0</v>
      </c>
      <c r="H62" t="s">
        <v>140</v>
      </c>
      <c r="I62" s="2">
        <f t="shared" ca="1" si="0"/>
        <v>46300</v>
      </c>
      <c r="J62" s="153">
        <f>Paramètres!$C$22</f>
        <v>46296</v>
      </c>
      <c r="K62" s="2">
        <f>Paramètres!$C$23</f>
        <v>46843</v>
      </c>
      <c r="L6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2">
        <f>Adhérents!E66</f>
        <v>0</v>
      </c>
      <c r="N62" t="str">
        <f>'Bulletin Adhésion Membre'!$B$24</f>
        <v/>
      </c>
      <c r="O62">
        <f>Adhérents!F66</f>
        <v>0</v>
      </c>
      <c r="P62" t="str">
        <f>IFERROR(VLOOKUP(Adhérents!D66,Liste!$A$2:$B$5,2,FALSE),"")</f>
        <v/>
      </c>
      <c r="Q62" t="str">
        <f>IFERROR(IF(COUNTIF(Adhérents!D$6:D66,Liste!$A$4)&gt;VLOOKUP('Bulletin Adhésion Membre'!$G$30,Paramètres!$B$8:$D$12,3,FALSE),VLOOKUP(Adhérents!D66,Liste!$A$2:$D$5,4,FALSE),VLOOKUP(Adhérents!D66,Liste!$A$2:$D$5,3,FALSE)),"")</f>
        <v/>
      </c>
      <c r="R62" t="s">
        <v>141</v>
      </c>
      <c r="S62" s="2">
        <v>46022</v>
      </c>
      <c r="T62" t="str">
        <f>CONCATENATE(Adhérents!M66,IF(Adhérents!N66&lt;&gt;0,"|",""),Adhérents!N66,IF(Adhérents!O66&lt;&gt;0,"|",""),Adhérents!O66)</f>
        <v/>
      </c>
      <c r="U62" t="str">
        <f>IFERROR(IF(Adhérents!L66="Sur la base du code postal","Chapitre "&amp;VLOOKUP(VALUE(LEFT(Adhérents!K66,2)),Liste!$N$2:$Q$102,4,FALSE),"Chapitre "&amp;Adhérents!L66),"")</f>
        <v/>
      </c>
    </row>
    <row r="63" spans="1:21">
      <c r="A63">
        <f>Adhérents!I67</f>
        <v>0</v>
      </c>
      <c r="B63">
        <f>Adhérents!H67</f>
        <v>0</v>
      </c>
      <c r="C63">
        <f>Adhérents!J67</f>
        <v>0</v>
      </c>
      <c r="D63" s="136">
        <f>Adhérents!K67</f>
        <v>0</v>
      </c>
      <c r="E63" t="s">
        <v>139</v>
      </c>
      <c r="F63" t="str">
        <f>IF(Adhérents!G67="M.","M",IF(Adhérents!G67="Mme","F",""))</f>
        <v/>
      </c>
      <c r="G63">
        <v>0</v>
      </c>
      <c r="H63" t="s">
        <v>140</v>
      </c>
      <c r="I63" s="2">
        <f t="shared" ca="1" si="0"/>
        <v>46300</v>
      </c>
      <c r="J63" s="153">
        <f>Paramètres!$C$22</f>
        <v>46296</v>
      </c>
      <c r="K63" s="2">
        <f>Paramètres!$C$23</f>
        <v>46843</v>
      </c>
      <c r="L6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3">
        <f>Adhérents!E67</f>
        <v>0</v>
      </c>
      <c r="N63" t="str">
        <f>'Bulletin Adhésion Membre'!$B$24</f>
        <v/>
      </c>
      <c r="O63">
        <f>Adhérents!F67</f>
        <v>0</v>
      </c>
      <c r="P63" t="str">
        <f>IFERROR(VLOOKUP(Adhérents!D67,Liste!$A$2:$B$5,2,FALSE),"")</f>
        <v/>
      </c>
      <c r="Q63" t="str">
        <f>IFERROR(IF(COUNTIF(Adhérents!D$6:D67,Liste!$A$4)&gt;VLOOKUP('Bulletin Adhésion Membre'!$G$30,Paramètres!$B$8:$D$12,3,FALSE),VLOOKUP(Adhérents!D67,Liste!$A$2:$D$5,4,FALSE),VLOOKUP(Adhérents!D67,Liste!$A$2:$D$5,3,FALSE)),"")</f>
        <v/>
      </c>
      <c r="R63" t="s">
        <v>141</v>
      </c>
      <c r="S63" s="2">
        <v>46022</v>
      </c>
      <c r="T63" t="str">
        <f>CONCATENATE(Adhérents!M67,IF(Adhérents!N67&lt;&gt;0,"|",""),Adhérents!N67,IF(Adhérents!O67&lt;&gt;0,"|",""),Adhérents!O67)</f>
        <v/>
      </c>
      <c r="U63" t="str">
        <f>IFERROR(IF(Adhérents!L67="Sur la base du code postal","Chapitre "&amp;VLOOKUP(VALUE(LEFT(Adhérents!K67,2)),Liste!$N$2:$Q$102,4,FALSE),"Chapitre "&amp;Adhérents!L67),"")</f>
        <v/>
      </c>
    </row>
    <row r="64" spans="1:21">
      <c r="A64">
        <f>Adhérents!I68</f>
        <v>0</v>
      </c>
      <c r="B64">
        <f>Adhérents!H68</f>
        <v>0</v>
      </c>
      <c r="C64">
        <f>Adhérents!J68</f>
        <v>0</v>
      </c>
      <c r="D64" s="136">
        <f>Adhérents!K68</f>
        <v>0</v>
      </c>
      <c r="E64" t="s">
        <v>139</v>
      </c>
      <c r="F64" t="str">
        <f>IF(Adhérents!G68="M.","M",IF(Adhérents!G68="Mme","F",""))</f>
        <v/>
      </c>
      <c r="G64">
        <v>0</v>
      </c>
      <c r="H64" t="s">
        <v>140</v>
      </c>
      <c r="I64" s="2">
        <f t="shared" ca="1" si="0"/>
        <v>46300</v>
      </c>
      <c r="J64" s="153">
        <f>Paramètres!$C$22</f>
        <v>46296</v>
      </c>
      <c r="K64" s="2">
        <f>Paramètres!$C$23</f>
        <v>46843</v>
      </c>
      <c r="L6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4">
        <f>Adhérents!E68</f>
        <v>0</v>
      </c>
      <c r="N64" t="str">
        <f>'Bulletin Adhésion Membre'!$B$24</f>
        <v/>
      </c>
      <c r="O64">
        <f>Adhérents!F68</f>
        <v>0</v>
      </c>
      <c r="P64" t="str">
        <f>IFERROR(VLOOKUP(Adhérents!D68,Liste!$A$2:$B$5,2,FALSE),"")</f>
        <v/>
      </c>
      <c r="Q64" t="str">
        <f>IFERROR(IF(COUNTIF(Adhérents!D$6:D68,Liste!$A$4)&gt;VLOOKUP('Bulletin Adhésion Membre'!$G$30,Paramètres!$B$8:$D$12,3,FALSE),VLOOKUP(Adhérents!D68,Liste!$A$2:$D$5,4,FALSE),VLOOKUP(Adhérents!D68,Liste!$A$2:$D$5,3,FALSE)),"")</f>
        <v/>
      </c>
      <c r="R64" t="s">
        <v>141</v>
      </c>
      <c r="S64" s="2">
        <v>46022</v>
      </c>
      <c r="T64" t="str">
        <f>CONCATENATE(Adhérents!M68,IF(Adhérents!N68&lt;&gt;0,"|",""),Adhérents!N68,IF(Adhérents!O68&lt;&gt;0,"|",""),Adhérents!O68)</f>
        <v/>
      </c>
      <c r="U64" t="str">
        <f>IFERROR(IF(Adhérents!L68="Sur la base du code postal","Chapitre "&amp;VLOOKUP(VALUE(LEFT(Adhérents!K68,2)),Liste!$N$2:$Q$102,4,FALSE),"Chapitre "&amp;Adhérents!L68),"")</f>
        <v/>
      </c>
    </row>
    <row r="65" spans="1:21">
      <c r="A65">
        <f>Adhérents!I69</f>
        <v>0</v>
      </c>
      <c r="B65">
        <f>Adhérents!H69</f>
        <v>0</v>
      </c>
      <c r="C65">
        <f>Adhérents!J69</f>
        <v>0</v>
      </c>
      <c r="D65" s="136">
        <f>Adhérents!K69</f>
        <v>0</v>
      </c>
      <c r="E65" t="s">
        <v>139</v>
      </c>
      <c r="F65" t="str">
        <f>IF(Adhérents!G69="M.","M",IF(Adhérents!G69="Mme","F",""))</f>
        <v/>
      </c>
      <c r="G65">
        <v>0</v>
      </c>
      <c r="H65" t="s">
        <v>140</v>
      </c>
      <c r="I65" s="2">
        <f t="shared" ca="1" si="0"/>
        <v>46300</v>
      </c>
      <c r="J65" s="153">
        <f>Paramètres!$C$22</f>
        <v>46296</v>
      </c>
      <c r="K65" s="2">
        <f>Paramètres!$C$23</f>
        <v>46843</v>
      </c>
      <c r="L6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5">
        <f>Adhérents!E69</f>
        <v>0</v>
      </c>
      <c r="N65" t="str">
        <f>'Bulletin Adhésion Membre'!$B$24</f>
        <v/>
      </c>
      <c r="O65">
        <f>Adhérents!F69</f>
        <v>0</v>
      </c>
      <c r="P65" t="str">
        <f>IFERROR(VLOOKUP(Adhérents!D69,Liste!$A$2:$B$5,2,FALSE),"")</f>
        <v/>
      </c>
      <c r="Q65" t="str">
        <f>IFERROR(IF(COUNTIF(Adhérents!D$6:D69,Liste!$A$4)&gt;VLOOKUP('Bulletin Adhésion Membre'!$G$30,Paramètres!$B$8:$D$12,3,FALSE),VLOOKUP(Adhérents!D69,Liste!$A$2:$D$5,4,FALSE),VLOOKUP(Adhérents!D69,Liste!$A$2:$D$5,3,FALSE)),"")</f>
        <v/>
      </c>
      <c r="R65" t="s">
        <v>141</v>
      </c>
      <c r="S65" s="2">
        <v>46022</v>
      </c>
      <c r="T65" t="str">
        <f>CONCATENATE(Adhérents!M69,IF(Adhérents!N69&lt;&gt;0,"|",""),Adhérents!N69,IF(Adhérents!O69&lt;&gt;0,"|",""),Adhérents!O69)</f>
        <v/>
      </c>
      <c r="U65" t="str">
        <f>IFERROR(IF(Adhérents!L69="Sur la base du code postal","Chapitre "&amp;VLOOKUP(VALUE(LEFT(Adhérents!K69,2)),Liste!$N$2:$Q$102,4,FALSE),"Chapitre "&amp;Adhérents!L69),"")</f>
        <v/>
      </c>
    </row>
    <row r="66" spans="1:21">
      <c r="A66">
        <f>Adhérents!I70</f>
        <v>0</v>
      </c>
      <c r="B66">
        <f>Adhérents!H70</f>
        <v>0</v>
      </c>
      <c r="C66">
        <f>Adhérents!J70</f>
        <v>0</v>
      </c>
      <c r="D66" s="136">
        <f>Adhérents!K70</f>
        <v>0</v>
      </c>
      <c r="E66" t="s">
        <v>139</v>
      </c>
      <c r="F66" t="str">
        <f>IF(Adhérents!G70="M.","M",IF(Adhérents!G70="Mme","F",""))</f>
        <v/>
      </c>
      <c r="G66">
        <v>0</v>
      </c>
      <c r="H66" t="s">
        <v>140</v>
      </c>
      <c r="I66" s="2">
        <f t="shared" ca="1" si="0"/>
        <v>46300</v>
      </c>
      <c r="J66" s="153">
        <f>Paramètres!$C$22</f>
        <v>46296</v>
      </c>
      <c r="K66" s="2">
        <f>Paramètres!$C$23</f>
        <v>46843</v>
      </c>
      <c r="L6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6">
        <f>Adhérents!E70</f>
        <v>0</v>
      </c>
      <c r="N66" t="str">
        <f>'Bulletin Adhésion Membre'!$B$24</f>
        <v/>
      </c>
      <c r="O66">
        <f>Adhérents!F70</f>
        <v>0</v>
      </c>
      <c r="P66" t="str">
        <f>IFERROR(VLOOKUP(Adhérents!D70,Liste!$A$2:$B$5,2,FALSE),"")</f>
        <v/>
      </c>
      <c r="Q66" t="str">
        <f>IFERROR(IF(COUNTIF(Adhérents!D$6:D70,Liste!$A$4)&gt;VLOOKUP('Bulletin Adhésion Membre'!$G$30,Paramètres!$B$8:$D$12,3,FALSE),VLOOKUP(Adhérents!D70,Liste!$A$2:$D$5,4,FALSE),VLOOKUP(Adhérents!D70,Liste!$A$2:$D$5,3,FALSE)),"")</f>
        <v/>
      </c>
      <c r="R66" t="s">
        <v>141</v>
      </c>
      <c r="S66" s="2">
        <v>46022</v>
      </c>
      <c r="T66" t="str">
        <f>CONCATENATE(Adhérents!M70,IF(Adhérents!N70&lt;&gt;0,"|",""),Adhérents!N70,IF(Adhérents!O70&lt;&gt;0,"|",""),Adhérents!O70)</f>
        <v/>
      </c>
      <c r="U66" t="str">
        <f>IFERROR(IF(Adhérents!L70="Sur la base du code postal","Chapitre "&amp;VLOOKUP(VALUE(LEFT(Adhérents!K70,2)),Liste!$N$2:$Q$102,4,FALSE),"Chapitre "&amp;Adhérents!L70),"")</f>
        <v/>
      </c>
    </row>
    <row r="67" spans="1:21">
      <c r="A67">
        <f>Adhérents!I71</f>
        <v>0</v>
      </c>
      <c r="B67">
        <f>Adhérents!H71</f>
        <v>0</v>
      </c>
      <c r="C67">
        <f>Adhérents!J71</f>
        <v>0</v>
      </c>
      <c r="D67" s="136">
        <f>Adhérents!K71</f>
        <v>0</v>
      </c>
      <c r="E67" t="s">
        <v>139</v>
      </c>
      <c r="F67" t="str">
        <f>IF(Adhérents!G71="M.","M",IF(Adhérents!G71="Mme","F",""))</f>
        <v/>
      </c>
      <c r="G67">
        <v>0</v>
      </c>
      <c r="H67" t="s">
        <v>140</v>
      </c>
      <c r="I67" s="2">
        <f t="shared" ref="I67:I130" ca="1" si="1">TODAY()</f>
        <v>46300</v>
      </c>
      <c r="J67" s="153">
        <f>Paramètres!$C$22</f>
        <v>46296</v>
      </c>
      <c r="K67" s="2">
        <f>Paramètres!$C$23</f>
        <v>46843</v>
      </c>
      <c r="L6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7">
        <f>Adhérents!E71</f>
        <v>0</v>
      </c>
      <c r="N67" t="str">
        <f>'Bulletin Adhésion Membre'!$B$24</f>
        <v/>
      </c>
      <c r="O67">
        <f>Adhérents!F71</f>
        <v>0</v>
      </c>
      <c r="P67" t="str">
        <f>IFERROR(VLOOKUP(Adhérents!D71,Liste!$A$2:$B$5,2,FALSE),"")</f>
        <v/>
      </c>
      <c r="Q67" t="str">
        <f>IFERROR(IF(COUNTIF(Adhérents!D$6:D71,Liste!$A$4)&gt;VLOOKUP('Bulletin Adhésion Membre'!$G$30,Paramètres!$B$8:$D$12,3,FALSE),VLOOKUP(Adhérents!D71,Liste!$A$2:$D$5,4,FALSE),VLOOKUP(Adhérents!D71,Liste!$A$2:$D$5,3,FALSE)),"")</f>
        <v/>
      </c>
      <c r="R67" t="s">
        <v>141</v>
      </c>
      <c r="S67" s="2">
        <v>46022</v>
      </c>
      <c r="T67" t="str">
        <f>CONCATENATE(Adhérents!M71,IF(Adhérents!N71&lt;&gt;0,"|",""),Adhérents!N71,IF(Adhérents!O71&lt;&gt;0,"|",""),Adhérents!O71)</f>
        <v/>
      </c>
      <c r="U67" t="str">
        <f>IFERROR(IF(Adhérents!L71="Sur la base du code postal","Chapitre "&amp;VLOOKUP(VALUE(LEFT(Adhérents!K71,2)),Liste!$N$2:$Q$102,4,FALSE),"Chapitre "&amp;Adhérents!L71),"")</f>
        <v/>
      </c>
    </row>
    <row r="68" spans="1:21">
      <c r="A68">
        <f>Adhérents!I72</f>
        <v>0</v>
      </c>
      <c r="B68">
        <f>Adhérents!H72</f>
        <v>0</v>
      </c>
      <c r="C68">
        <f>Adhérents!J72</f>
        <v>0</v>
      </c>
      <c r="D68" s="136">
        <f>Adhérents!K72</f>
        <v>0</v>
      </c>
      <c r="E68" t="s">
        <v>139</v>
      </c>
      <c r="F68" t="str">
        <f>IF(Adhérents!G72="M.","M",IF(Adhérents!G72="Mme","F",""))</f>
        <v/>
      </c>
      <c r="G68">
        <v>0</v>
      </c>
      <c r="H68" t="s">
        <v>140</v>
      </c>
      <c r="I68" s="2">
        <f t="shared" ca="1" si="1"/>
        <v>46300</v>
      </c>
      <c r="J68" s="153">
        <f>Paramètres!$C$22</f>
        <v>46296</v>
      </c>
      <c r="K68" s="2">
        <f>Paramètres!$C$23</f>
        <v>46843</v>
      </c>
      <c r="L6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8">
        <f>Adhérents!E72</f>
        <v>0</v>
      </c>
      <c r="N68" t="str">
        <f>'Bulletin Adhésion Membre'!$B$24</f>
        <v/>
      </c>
      <c r="O68">
        <f>Adhérents!F72</f>
        <v>0</v>
      </c>
      <c r="P68" t="str">
        <f>IFERROR(VLOOKUP(Adhérents!D72,Liste!$A$2:$B$5,2,FALSE),"")</f>
        <v/>
      </c>
      <c r="Q68" t="str">
        <f>IFERROR(IF(COUNTIF(Adhérents!D$6:D72,Liste!$A$4)&gt;VLOOKUP('Bulletin Adhésion Membre'!$G$30,Paramètres!$B$8:$D$12,3,FALSE),VLOOKUP(Adhérents!D72,Liste!$A$2:$D$5,4,FALSE),VLOOKUP(Adhérents!D72,Liste!$A$2:$D$5,3,FALSE)),"")</f>
        <v/>
      </c>
      <c r="R68" t="s">
        <v>141</v>
      </c>
      <c r="S68" s="2">
        <v>46022</v>
      </c>
      <c r="T68" t="str">
        <f>CONCATENATE(Adhérents!M72,IF(Adhérents!N72&lt;&gt;0,"|",""),Adhérents!N72,IF(Adhérents!O72&lt;&gt;0,"|",""),Adhérents!O72)</f>
        <v/>
      </c>
      <c r="U68" t="str">
        <f>IFERROR(IF(Adhérents!L72="Sur la base du code postal","Chapitre "&amp;VLOOKUP(VALUE(LEFT(Adhérents!K72,2)),Liste!$N$2:$Q$102,4,FALSE),"Chapitre "&amp;Adhérents!L72),"")</f>
        <v/>
      </c>
    </row>
    <row r="69" spans="1:21">
      <c r="A69">
        <f>Adhérents!I73</f>
        <v>0</v>
      </c>
      <c r="B69">
        <f>Adhérents!H73</f>
        <v>0</v>
      </c>
      <c r="C69">
        <f>Adhérents!J73</f>
        <v>0</v>
      </c>
      <c r="D69" s="136">
        <f>Adhérents!K73</f>
        <v>0</v>
      </c>
      <c r="E69" t="s">
        <v>139</v>
      </c>
      <c r="F69" t="str">
        <f>IF(Adhérents!G73="M.","M",IF(Adhérents!G73="Mme","F",""))</f>
        <v/>
      </c>
      <c r="G69">
        <v>0</v>
      </c>
      <c r="H69" t="s">
        <v>140</v>
      </c>
      <c r="I69" s="2">
        <f t="shared" ca="1" si="1"/>
        <v>46300</v>
      </c>
      <c r="J69" s="153">
        <f>Paramètres!$C$22</f>
        <v>46296</v>
      </c>
      <c r="K69" s="2">
        <f>Paramètres!$C$23</f>
        <v>46843</v>
      </c>
      <c r="L6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69">
        <f>Adhérents!E73</f>
        <v>0</v>
      </c>
      <c r="N69" t="str">
        <f>'Bulletin Adhésion Membre'!$B$24</f>
        <v/>
      </c>
      <c r="O69">
        <f>Adhérents!F73</f>
        <v>0</v>
      </c>
      <c r="P69" t="str">
        <f>IFERROR(VLOOKUP(Adhérents!D73,Liste!$A$2:$B$5,2,FALSE),"")</f>
        <v/>
      </c>
      <c r="Q69" t="str">
        <f>IFERROR(IF(COUNTIF(Adhérents!D$6:D73,Liste!$A$4)&gt;VLOOKUP('Bulletin Adhésion Membre'!$G$30,Paramètres!$B$8:$D$12,3,FALSE),VLOOKUP(Adhérents!D73,Liste!$A$2:$D$5,4,FALSE),VLOOKUP(Adhérents!D73,Liste!$A$2:$D$5,3,FALSE)),"")</f>
        <v/>
      </c>
      <c r="R69" t="s">
        <v>141</v>
      </c>
      <c r="S69" s="2">
        <v>46022</v>
      </c>
      <c r="T69" t="str">
        <f>CONCATENATE(Adhérents!M73,IF(Adhérents!N73&lt;&gt;0,"|",""),Adhérents!N73,IF(Adhérents!O73&lt;&gt;0,"|",""),Adhérents!O73)</f>
        <v/>
      </c>
      <c r="U69" t="str">
        <f>IFERROR(IF(Adhérents!L73="Sur la base du code postal","Chapitre "&amp;VLOOKUP(VALUE(LEFT(Adhérents!K73,2)),Liste!$N$2:$Q$102,4,FALSE),"Chapitre "&amp;Adhérents!L73),"")</f>
        <v/>
      </c>
    </row>
    <row r="70" spans="1:21">
      <c r="A70">
        <f>Adhérents!I74</f>
        <v>0</v>
      </c>
      <c r="B70">
        <f>Adhérents!H74</f>
        <v>0</v>
      </c>
      <c r="C70">
        <f>Adhérents!J74</f>
        <v>0</v>
      </c>
      <c r="D70" s="136">
        <f>Adhérents!K74</f>
        <v>0</v>
      </c>
      <c r="E70" t="s">
        <v>139</v>
      </c>
      <c r="F70" t="str">
        <f>IF(Adhérents!G74="M.","M",IF(Adhérents!G74="Mme","F",""))</f>
        <v/>
      </c>
      <c r="G70">
        <v>0</v>
      </c>
      <c r="H70" t="s">
        <v>140</v>
      </c>
      <c r="I70" s="2">
        <f t="shared" ca="1" si="1"/>
        <v>46300</v>
      </c>
      <c r="J70" s="153">
        <f>Paramètres!$C$22</f>
        <v>46296</v>
      </c>
      <c r="K70" s="2">
        <f>Paramètres!$C$23</f>
        <v>46843</v>
      </c>
      <c r="L7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0">
        <f>Adhérents!E74</f>
        <v>0</v>
      </c>
      <c r="N70" t="str">
        <f>'Bulletin Adhésion Membre'!$B$24</f>
        <v/>
      </c>
      <c r="O70">
        <f>Adhérents!F74</f>
        <v>0</v>
      </c>
      <c r="P70" t="str">
        <f>IFERROR(VLOOKUP(Adhérents!D74,Liste!$A$2:$B$5,2,FALSE),"")</f>
        <v/>
      </c>
      <c r="Q70" t="str">
        <f>IFERROR(IF(COUNTIF(Adhérents!D$6:D74,Liste!$A$4)&gt;VLOOKUP('Bulletin Adhésion Membre'!$G$30,Paramètres!$B$8:$D$12,3,FALSE),VLOOKUP(Adhérents!D74,Liste!$A$2:$D$5,4,FALSE),VLOOKUP(Adhérents!D74,Liste!$A$2:$D$5,3,FALSE)),"")</f>
        <v/>
      </c>
      <c r="R70" t="s">
        <v>141</v>
      </c>
      <c r="S70" s="2">
        <v>46022</v>
      </c>
      <c r="T70" t="str">
        <f>CONCATENATE(Adhérents!M74,IF(Adhérents!N74&lt;&gt;0,"|",""),Adhérents!N74,IF(Adhérents!O74&lt;&gt;0,"|",""),Adhérents!O74)</f>
        <v/>
      </c>
      <c r="U70" t="str">
        <f>IFERROR(IF(Adhérents!L74="Sur la base du code postal","Chapitre "&amp;VLOOKUP(VALUE(LEFT(Adhérents!K74,2)),Liste!$N$2:$Q$102,4,FALSE),"Chapitre "&amp;Adhérents!L74),"")</f>
        <v/>
      </c>
    </row>
    <row r="71" spans="1:21">
      <c r="A71">
        <f>Adhérents!I75</f>
        <v>0</v>
      </c>
      <c r="B71">
        <f>Adhérents!H75</f>
        <v>0</v>
      </c>
      <c r="C71">
        <f>Adhérents!J75</f>
        <v>0</v>
      </c>
      <c r="D71" s="136">
        <f>Adhérents!K75</f>
        <v>0</v>
      </c>
      <c r="E71" t="s">
        <v>139</v>
      </c>
      <c r="F71" t="str">
        <f>IF(Adhérents!G75="M.","M",IF(Adhérents!G75="Mme","F",""))</f>
        <v/>
      </c>
      <c r="G71">
        <v>0</v>
      </c>
      <c r="H71" t="s">
        <v>140</v>
      </c>
      <c r="I71" s="2">
        <f t="shared" ca="1" si="1"/>
        <v>46300</v>
      </c>
      <c r="J71" s="153">
        <f>Paramètres!$C$22</f>
        <v>46296</v>
      </c>
      <c r="K71" s="2">
        <f>Paramètres!$C$23</f>
        <v>46843</v>
      </c>
      <c r="L7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1">
        <f>Adhérents!E75</f>
        <v>0</v>
      </c>
      <c r="N71" t="str">
        <f>'Bulletin Adhésion Membre'!$B$24</f>
        <v/>
      </c>
      <c r="O71">
        <f>Adhérents!F75</f>
        <v>0</v>
      </c>
      <c r="P71" t="str">
        <f>IFERROR(VLOOKUP(Adhérents!D75,Liste!$A$2:$B$5,2,FALSE),"")</f>
        <v/>
      </c>
      <c r="Q71" t="str">
        <f>IFERROR(IF(COUNTIF(Adhérents!D$6:D75,Liste!$A$4)&gt;VLOOKUP('Bulletin Adhésion Membre'!$G$30,Paramètres!$B$8:$D$12,3,FALSE),VLOOKUP(Adhérents!D75,Liste!$A$2:$D$5,4,FALSE),VLOOKUP(Adhérents!D75,Liste!$A$2:$D$5,3,FALSE)),"")</f>
        <v/>
      </c>
      <c r="R71" t="s">
        <v>141</v>
      </c>
      <c r="S71" s="2">
        <v>46022</v>
      </c>
      <c r="T71" t="str">
        <f>CONCATENATE(Adhérents!M75,IF(Adhérents!N75&lt;&gt;0,"|",""),Adhérents!N75,IF(Adhérents!O75&lt;&gt;0,"|",""),Adhérents!O75)</f>
        <v/>
      </c>
      <c r="U71" t="str">
        <f>IFERROR(IF(Adhérents!L75="Sur la base du code postal","Chapitre "&amp;VLOOKUP(VALUE(LEFT(Adhérents!K75,2)),Liste!$N$2:$Q$102,4,FALSE),"Chapitre "&amp;Adhérents!L75),"")</f>
        <v/>
      </c>
    </row>
    <row r="72" spans="1:21">
      <c r="A72">
        <f>Adhérents!I76</f>
        <v>0</v>
      </c>
      <c r="B72">
        <f>Adhérents!H76</f>
        <v>0</v>
      </c>
      <c r="C72">
        <f>Adhérents!J76</f>
        <v>0</v>
      </c>
      <c r="D72" s="136">
        <f>Adhérents!K76</f>
        <v>0</v>
      </c>
      <c r="E72" t="s">
        <v>139</v>
      </c>
      <c r="F72" t="str">
        <f>IF(Adhérents!G76="M.","M",IF(Adhérents!G76="Mme","F",""))</f>
        <v/>
      </c>
      <c r="G72">
        <v>0</v>
      </c>
      <c r="H72" t="s">
        <v>140</v>
      </c>
      <c r="I72" s="2">
        <f t="shared" ca="1" si="1"/>
        <v>46300</v>
      </c>
      <c r="J72" s="153">
        <f>Paramètres!$C$22</f>
        <v>46296</v>
      </c>
      <c r="K72" s="2">
        <f>Paramètres!$C$23</f>
        <v>46843</v>
      </c>
      <c r="L7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2">
        <f>Adhérents!E76</f>
        <v>0</v>
      </c>
      <c r="N72" t="str">
        <f>'Bulletin Adhésion Membre'!$B$24</f>
        <v/>
      </c>
      <c r="O72">
        <f>Adhérents!F76</f>
        <v>0</v>
      </c>
      <c r="P72" t="str">
        <f>IFERROR(VLOOKUP(Adhérents!D76,Liste!$A$2:$B$5,2,FALSE),"")</f>
        <v/>
      </c>
      <c r="Q72" t="str">
        <f>IFERROR(IF(COUNTIF(Adhérents!D$6:D76,Liste!$A$4)&gt;VLOOKUP('Bulletin Adhésion Membre'!$G$30,Paramètres!$B$8:$D$12,3,FALSE),VLOOKUP(Adhérents!D76,Liste!$A$2:$D$5,4,FALSE),VLOOKUP(Adhérents!D76,Liste!$A$2:$D$5,3,FALSE)),"")</f>
        <v/>
      </c>
      <c r="R72" t="s">
        <v>141</v>
      </c>
      <c r="S72" s="2">
        <v>46022</v>
      </c>
      <c r="T72" t="str">
        <f>CONCATENATE(Adhérents!M76,IF(Adhérents!N76&lt;&gt;0,"|",""),Adhérents!N76,IF(Adhérents!O76&lt;&gt;0,"|",""),Adhérents!O76)</f>
        <v/>
      </c>
      <c r="U72" t="str">
        <f>IFERROR(IF(Adhérents!L76="Sur la base du code postal","Chapitre "&amp;VLOOKUP(VALUE(LEFT(Adhérents!K76,2)),Liste!$N$2:$Q$102,4,FALSE),"Chapitre "&amp;Adhérents!L76),"")</f>
        <v/>
      </c>
    </row>
    <row r="73" spans="1:21">
      <c r="A73">
        <f>Adhérents!I77</f>
        <v>0</v>
      </c>
      <c r="B73">
        <f>Adhérents!H77</f>
        <v>0</v>
      </c>
      <c r="C73">
        <f>Adhérents!J77</f>
        <v>0</v>
      </c>
      <c r="D73" s="136">
        <f>Adhérents!K77</f>
        <v>0</v>
      </c>
      <c r="E73" t="s">
        <v>139</v>
      </c>
      <c r="F73" t="str">
        <f>IF(Adhérents!G77="M.","M",IF(Adhérents!G77="Mme","F",""))</f>
        <v/>
      </c>
      <c r="G73">
        <v>0</v>
      </c>
      <c r="H73" t="s">
        <v>140</v>
      </c>
      <c r="I73" s="2">
        <f t="shared" ca="1" si="1"/>
        <v>46300</v>
      </c>
      <c r="J73" s="153">
        <f>Paramètres!$C$22</f>
        <v>46296</v>
      </c>
      <c r="K73" s="2">
        <f>Paramètres!$C$23</f>
        <v>46843</v>
      </c>
      <c r="L7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3">
        <f>Adhérents!E77</f>
        <v>0</v>
      </c>
      <c r="N73" t="str">
        <f>'Bulletin Adhésion Membre'!$B$24</f>
        <v/>
      </c>
      <c r="O73">
        <f>Adhérents!F77</f>
        <v>0</v>
      </c>
      <c r="P73" t="str">
        <f>IFERROR(VLOOKUP(Adhérents!D77,Liste!$A$2:$B$5,2,FALSE),"")</f>
        <v/>
      </c>
      <c r="Q73" t="str">
        <f>IFERROR(IF(COUNTIF(Adhérents!D$6:D77,Liste!$A$4)&gt;VLOOKUP('Bulletin Adhésion Membre'!$G$30,Paramètres!$B$8:$D$12,3,FALSE),VLOOKUP(Adhérents!D77,Liste!$A$2:$D$5,4,FALSE),VLOOKUP(Adhérents!D77,Liste!$A$2:$D$5,3,FALSE)),"")</f>
        <v/>
      </c>
      <c r="R73" t="s">
        <v>141</v>
      </c>
      <c r="S73" s="2">
        <v>46022</v>
      </c>
      <c r="T73" t="str">
        <f>CONCATENATE(Adhérents!M77,IF(Adhérents!N77&lt;&gt;0,"|",""),Adhérents!N77,IF(Adhérents!O77&lt;&gt;0,"|",""),Adhérents!O77)</f>
        <v/>
      </c>
      <c r="U73" t="str">
        <f>IFERROR(IF(Adhérents!L77="Sur la base du code postal","Chapitre "&amp;VLOOKUP(VALUE(LEFT(Adhérents!K77,2)),Liste!$N$2:$Q$102,4,FALSE),"Chapitre "&amp;Adhérents!L77),"")</f>
        <v/>
      </c>
    </row>
    <row r="74" spans="1:21">
      <c r="A74">
        <f>Adhérents!I78</f>
        <v>0</v>
      </c>
      <c r="B74">
        <f>Adhérents!H78</f>
        <v>0</v>
      </c>
      <c r="C74">
        <f>Adhérents!J78</f>
        <v>0</v>
      </c>
      <c r="D74" s="136">
        <f>Adhérents!K78</f>
        <v>0</v>
      </c>
      <c r="E74" t="s">
        <v>139</v>
      </c>
      <c r="F74" t="str">
        <f>IF(Adhérents!G78="M.","M",IF(Adhérents!G78="Mme","F",""))</f>
        <v/>
      </c>
      <c r="G74">
        <v>0</v>
      </c>
      <c r="H74" t="s">
        <v>140</v>
      </c>
      <c r="I74" s="2">
        <f t="shared" ca="1" si="1"/>
        <v>46300</v>
      </c>
      <c r="J74" s="153">
        <f>Paramètres!$C$22</f>
        <v>46296</v>
      </c>
      <c r="K74" s="2">
        <f>Paramètres!$C$23</f>
        <v>46843</v>
      </c>
      <c r="L7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4">
        <f>Adhérents!E78</f>
        <v>0</v>
      </c>
      <c r="N74" t="str">
        <f>'Bulletin Adhésion Membre'!$B$24</f>
        <v/>
      </c>
      <c r="O74">
        <f>Adhérents!F78</f>
        <v>0</v>
      </c>
      <c r="P74" t="str">
        <f>IFERROR(VLOOKUP(Adhérents!D78,Liste!$A$2:$B$5,2,FALSE),"")</f>
        <v/>
      </c>
      <c r="Q74" t="str">
        <f>IFERROR(IF(COUNTIF(Adhérents!D$6:D78,Liste!$A$4)&gt;VLOOKUP('Bulletin Adhésion Membre'!$G$30,Paramètres!$B$8:$D$12,3,FALSE),VLOOKUP(Adhérents!D78,Liste!$A$2:$D$5,4,FALSE),VLOOKUP(Adhérents!D78,Liste!$A$2:$D$5,3,FALSE)),"")</f>
        <v/>
      </c>
      <c r="R74" t="s">
        <v>141</v>
      </c>
      <c r="S74" s="2">
        <v>46022</v>
      </c>
      <c r="T74" t="str">
        <f>CONCATENATE(Adhérents!M78,IF(Adhérents!N78&lt;&gt;0,"|",""),Adhérents!N78,IF(Adhérents!O78&lt;&gt;0,"|",""),Adhérents!O78)</f>
        <v/>
      </c>
      <c r="U74" t="str">
        <f>IFERROR(IF(Adhérents!L78="Sur la base du code postal","Chapitre "&amp;VLOOKUP(VALUE(LEFT(Adhérents!K78,2)),Liste!$N$2:$Q$102,4,FALSE),"Chapitre "&amp;Adhérents!L78),"")</f>
        <v/>
      </c>
    </row>
    <row r="75" spans="1:21">
      <c r="A75">
        <f>Adhérents!I79</f>
        <v>0</v>
      </c>
      <c r="B75">
        <f>Adhérents!H79</f>
        <v>0</v>
      </c>
      <c r="C75">
        <f>Adhérents!J79</f>
        <v>0</v>
      </c>
      <c r="D75" s="136">
        <f>Adhérents!K79</f>
        <v>0</v>
      </c>
      <c r="E75" t="s">
        <v>139</v>
      </c>
      <c r="F75" t="str">
        <f>IF(Adhérents!G79="M.","M",IF(Adhérents!G79="Mme","F",""))</f>
        <v/>
      </c>
      <c r="G75">
        <v>0</v>
      </c>
      <c r="H75" t="s">
        <v>140</v>
      </c>
      <c r="I75" s="2">
        <f t="shared" ca="1" si="1"/>
        <v>46300</v>
      </c>
      <c r="J75" s="153">
        <f>Paramètres!$C$22</f>
        <v>46296</v>
      </c>
      <c r="K75" s="2">
        <f>Paramètres!$C$23</f>
        <v>46843</v>
      </c>
      <c r="L7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5">
        <f>Adhérents!E79</f>
        <v>0</v>
      </c>
      <c r="N75" t="str">
        <f>'Bulletin Adhésion Membre'!$B$24</f>
        <v/>
      </c>
      <c r="O75">
        <f>Adhérents!F79</f>
        <v>0</v>
      </c>
      <c r="P75" t="str">
        <f>IFERROR(VLOOKUP(Adhérents!D79,Liste!$A$2:$B$5,2,FALSE),"")</f>
        <v/>
      </c>
      <c r="Q75" t="str">
        <f>IFERROR(IF(COUNTIF(Adhérents!D$6:D79,Liste!$A$4)&gt;VLOOKUP('Bulletin Adhésion Membre'!$G$30,Paramètres!$B$8:$D$12,3,FALSE),VLOOKUP(Adhérents!D79,Liste!$A$2:$D$5,4,FALSE),VLOOKUP(Adhérents!D79,Liste!$A$2:$D$5,3,FALSE)),"")</f>
        <v/>
      </c>
      <c r="R75" t="s">
        <v>141</v>
      </c>
      <c r="S75" s="2">
        <v>46022</v>
      </c>
      <c r="T75" t="str">
        <f>CONCATENATE(Adhérents!M79,IF(Adhérents!N79&lt;&gt;0,"|",""),Adhérents!N79,IF(Adhérents!O79&lt;&gt;0,"|",""),Adhérents!O79)</f>
        <v/>
      </c>
      <c r="U75" t="str">
        <f>IFERROR(IF(Adhérents!L79="Sur la base du code postal","Chapitre "&amp;VLOOKUP(VALUE(LEFT(Adhérents!K79,2)),Liste!$N$2:$Q$102,4,FALSE),"Chapitre "&amp;Adhérents!L79),"")</f>
        <v/>
      </c>
    </row>
    <row r="76" spans="1:21">
      <c r="A76">
        <f>Adhérents!I80</f>
        <v>0</v>
      </c>
      <c r="B76">
        <f>Adhérents!H80</f>
        <v>0</v>
      </c>
      <c r="C76">
        <f>Adhérents!J80</f>
        <v>0</v>
      </c>
      <c r="D76" s="136">
        <f>Adhérents!K80</f>
        <v>0</v>
      </c>
      <c r="E76" t="s">
        <v>139</v>
      </c>
      <c r="F76" t="str">
        <f>IF(Adhérents!G80="M.","M",IF(Adhérents!G80="Mme","F",""))</f>
        <v/>
      </c>
      <c r="G76">
        <v>0</v>
      </c>
      <c r="H76" t="s">
        <v>140</v>
      </c>
      <c r="I76" s="2">
        <f t="shared" ca="1" si="1"/>
        <v>46300</v>
      </c>
      <c r="J76" s="153">
        <f>Paramètres!$C$22</f>
        <v>46296</v>
      </c>
      <c r="K76" s="2">
        <f>Paramètres!$C$23</f>
        <v>46843</v>
      </c>
      <c r="L7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6">
        <f>Adhérents!E80</f>
        <v>0</v>
      </c>
      <c r="N76" t="str">
        <f>'Bulletin Adhésion Membre'!$B$24</f>
        <v/>
      </c>
      <c r="O76">
        <f>Adhérents!F80</f>
        <v>0</v>
      </c>
      <c r="P76" t="str">
        <f>IFERROR(VLOOKUP(Adhérents!D80,Liste!$A$2:$B$5,2,FALSE),"")</f>
        <v/>
      </c>
      <c r="Q76" t="str">
        <f>IFERROR(IF(COUNTIF(Adhérents!D$6:D80,Liste!$A$4)&gt;VLOOKUP('Bulletin Adhésion Membre'!$G$30,Paramètres!$B$8:$D$12,3,FALSE),VLOOKUP(Adhérents!D80,Liste!$A$2:$D$5,4,FALSE),VLOOKUP(Adhérents!D80,Liste!$A$2:$D$5,3,FALSE)),"")</f>
        <v/>
      </c>
      <c r="R76" t="s">
        <v>141</v>
      </c>
      <c r="S76" s="2">
        <v>46022</v>
      </c>
      <c r="T76" t="str">
        <f>CONCATENATE(Adhérents!M80,IF(Adhérents!N80&lt;&gt;0,"|",""),Adhérents!N80,IF(Adhérents!O80&lt;&gt;0,"|",""),Adhérents!O80)</f>
        <v/>
      </c>
      <c r="U76" t="str">
        <f>IFERROR(IF(Adhérents!L80="Sur la base du code postal","Chapitre "&amp;VLOOKUP(VALUE(LEFT(Adhérents!K80,2)),Liste!$N$2:$Q$102,4,FALSE),"Chapitre "&amp;Adhérents!L80),"")</f>
        <v/>
      </c>
    </row>
    <row r="77" spans="1:21">
      <c r="A77">
        <f>Adhérents!I81</f>
        <v>0</v>
      </c>
      <c r="B77">
        <f>Adhérents!H81</f>
        <v>0</v>
      </c>
      <c r="C77">
        <f>Adhérents!J81</f>
        <v>0</v>
      </c>
      <c r="D77" s="136">
        <f>Adhérents!K81</f>
        <v>0</v>
      </c>
      <c r="E77" t="s">
        <v>139</v>
      </c>
      <c r="F77" t="str">
        <f>IF(Adhérents!G81="M.","M",IF(Adhérents!G81="Mme","F",""))</f>
        <v/>
      </c>
      <c r="G77">
        <v>0</v>
      </c>
      <c r="H77" t="s">
        <v>140</v>
      </c>
      <c r="I77" s="2">
        <f t="shared" ca="1" si="1"/>
        <v>46300</v>
      </c>
      <c r="J77" s="153">
        <f>Paramètres!$C$22</f>
        <v>46296</v>
      </c>
      <c r="K77" s="2">
        <f>Paramètres!$C$23</f>
        <v>46843</v>
      </c>
      <c r="L7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7">
        <f>Adhérents!E81</f>
        <v>0</v>
      </c>
      <c r="N77" t="str">
        <f>'Bulletin Adhésion Membre'!$B$24</f>
        <v/>
      </c>
      <c r="O77">
        <f>Adhérents!F81</f>
        <v>0</v>
      </c>
      <c r="P77" t="str">
        <f>IFERROR(VLOOKUP(Adhérents!D81,Liste!$A$2:$B$5,2,FALSE),"")</f>
        <v/>
      </c>
      <c r="Q77" t="str">
        <f>IFERROR(IF(COUNTIF(Adhérents!D$6:D81,Liste!$A$4)&gt;VLOOKUP('Bulletin Adhésion Membre'!$G$30,Paramètres!$B$8:$D$12,3,FALSE),VLOOKUP(Adhérents!D81,Liste!$A$2:$D$5,4,FALSE),VLOOKUP(Adhérents!D81,Liste!$A$2:$D$5,3,FALSE)),"")</f>
        <v/>
      </c>
      <c r="R77" t="s">
        <v>141</v>
      </c>
      <c r="S77" s="2">
        <v>46022</v>
      </c>
      <c r="T77" t="str">
        <f>CONCATENATE(Adhérents!M81,IF(Adhérents!N81&lt;&gt;0,"|",""),Adhérents!N81,IF(Adhérents!O81&lt;&gt;0,"|",""),Adhérents!O81)</f>
        <v/>
      </c>
      <c r="U77" t="str">
        <f>IFERROR(IF(Adhérents!L81="Sur la base du code postal","Chapitre "&amp;VLOOKUP(VALUE(LEFT(Adhérents!K81,2)),Liste!$N$2:$Q$102,4,FALSE),"Chapitre "&amp;Adhérents!L81),"")</f>
        <v/>
      </c>
    </row>
    <row r="78" spans="1:21">
      <c r="A78">
        <f>Adhérents!I82</f>
        <v>0</v>
      </c>
      <c r="B78">
        <f>Adhérents!H82</f>
        <v>0</v>
      </c>
      <c r="C78">
        <f>Adhérents!J82</f>
        <v>0</v>
      </c>
      <c r="D78" s="136">
        <f>Adhérents!K82</f>
        <v>0</v>
      </c>
      <c r="E78" t="s">
        <v>139</v>
      </c>
      <c r="F78" t="str">
        <f>IF(Adhérents!G82="M.","M",IF(Adhérents!G82="Mme","F",""))</f>
        <v/>
      </c>
      <c r="G78">
        <v>0</v>
      </c>
      <c r="H78" t="s">
        <v>140</v>
      </c>
      <c r="I78" s="2">
        <f t="shared" ca="1" si="1"/>
        <v>46300</v>
      </c>
      <c r="J78" s="153">
        <f>Paramètres!$C$22</f>
        <v>46296</v>
      </c>
      <c r="K78" s="2">
        <f>Paramètres!$C$23</f>
        <v>46843</v>
      </c>
      <c r="L7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8">
        <f>Adhérents!E82</f>
        <v>0</v>
      </c>
      <c r="N78" t="str">
        <f>'Bulletin Adhésion Membre'!$B$24</f>
        <v/>
      </c>
      <c r="O78">
        <f>Adhérents!F82</f>
        <v>0</v>
      </c>
      <c r="P78" t="str">
        <f>IFERROR(VLOOKUP(Adhérents!D82,Liste!$A$2:$B$5,2,FALSE),"")</f>
        <v/>
      </c>
      <c r="Q78" t="str">
        <f>IFERROR(IF(COUNTIF(Adhérents!D$6:D82,Liste!$A$4)&gt;VLOOKUP('Bulletin Adhésion Membre'!$G$30,Paramètres!$B$8:$D$12,3,FALSE),VLOOKUP(Adhérents!D82,Liste!$A$2:$D$5,4,FALSE),VLOOKUP(Adhérents!D82,Liste!$A$2:$D$5,3,FALSE)),"")</f>
        <v/>
      </c>
      <c r="R78" t="s">
        <v>141</v>
      </c>
      <c r="S78" s="2">
        <v>46022</v>
      </c>
      <c r="T78" t="str">
        <f>CONCATENATE(Adhérents!M82,IF(Adhérents!N82&lt;&gt;0,"|",""),Adhérents!N82,IF(Adhérents!O82&lt;&gt;0,"|",""),Adhérents!O82)</f>
        <v/>
      </c>
      <c r="U78" t="str">
        <f>IFERROR(IF(Adhérents!L82="Sur la base du code postal","Chapitre "&amp;VLOOKUP(VALUE(LEFT(Adhérents!K82,2)),Liste!$N$2:$Q$102,4,FALSE),"Chapitre "&amp;Adhérents!L82),"")</f>
        <v/>
      </c>
    </row>
    <row r="79" spans="1:21">
      <c r="A79">
        <f>Adhérents!I83</f>
        <v>0</v>
      </c>
      <c r="B79">
        <f>Adhérents!H83</f>
        <v>0</v>
      </c>
      <c r="C79">
        <f>Adhérents!J83</f>
        <v>0</v>
      </c>
      <c r="D79" s="136">
        <f>Adhérents!K83</f>
        <v>0</v>
      </c>
      <c r="E79" t="s">
        <v>139</v>
      </c>
      <c r="F79" t="str">
        <f>IF(Adhérents!G83="M.","M",IF(Adhérents!G83="Mme","F",""))</f>
        <v/>
      </c>
      <c r="G79">
        <v>0</v>
      </c>
      <c r="H79" t="s">
        <v>140</v>
      </c>
      <c r="I79" s="2">
        <f t="shared" ca="1" si="1"/>
        <v>46300</v>
      </c>
      <c r="J79" s="153">
        <f>Paramètres!$C$22</f>
        <v>46296</v>
      </c>
      <c r="K79" s="2">
        <f>Paramètres!$C$23</f>
        <v>46843</v>
      </c>
      <c r="L7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79">
        <f>Adhérents!E83</f>
        <v>0</v>
      </c>
      <c r="N79" t="str">
        <f>'Bulletin Adhésion Membre'!$B$24</f>
        <v/>
      </c>
      <c r="O79">
        <f>Adhérents!F83</f>
        <v>0</v>
      </c>
      <c r="P79" t="str">
        <f>IFERROR(VLOOKUP(Adhérents!D83,Liste!$A$2:$B$5,2,FALSE),"")</f>
        <v/>
      </c>
      <c r="Q79" t="str">
        <f>IFERROR(IF(COUNTIF(Adhérents!D$6:D83,Liste!$A$4)&gt;VLOOKUP('Bulletin Adhésion Membre'!$G$30,Paramètres!$B$8:$D$12,3,FALSE),VLOOKUP(Adhérents!D83,Liste!$A$2:$D$5,4,FALSE),VLOOKUP(Adhérents!D83,Liste!$A$2:$D$5,3,FALSE)),"")</f>
        <v/>
      </c>
      <c r="R79" t="s">
        <v>141</v>
      </c>
      <c r="S79" s="2">
        <v>46022</v>
      </c>
      <c r="T79" t="str">
        <f>CONCATENATE(Adhérents!M83,IF(Adhérents!N83&lt;&gt;0,"|",""),Adhérents!N83,IF(Adhérents!O83&lt;&gt;0,"|",""),Adhérents!O83)</f>
        <v/>
      </c>
      <c r="U79" t="str">
        <f>IFERROR(IF(Adhérents!L83="Sur la base du code postal","Chapitre "&amp;VLOOKUP(VALUE(LEFT(Adhérents!K83,2)),Liste!$N$2:$Q$102,4,FALSE),"Chapitre "&amp;Adhérents!L83),"")</f>
        <v/>
      </c>
    </row>
    <row r="80" spans="1:21">
      <c r="A80">
        <f>Adhérents!I84</f>
        <v>0</v>
      </c>
      <c r="B80">
        <f>Adhérents!H84</f>
        <v>0</v>
      </c>
      <c r="C80">
        <f>Adhérents!J84</f>
        <v>0</v>
      </c>
      <c r="D80" s="136">
        <f>Adhérents!K84</f>
        <v>0</v>
      </c>
      <c r="E80" t="s">
        <v>139</v>
      </c>
      <c r="F80" t="str">
        <f>IF(Adhérents!G84="M.","M",IF(Adhérents!G84="Mme","F",""))</f>
        <v/>
      </c>
      <c r="G80">
        <v>0</v>
      </c>
      <c r="H80" t="s">
        <v>140</v>
      </c>
      <c r="I80" s="2">
        <f t="shared" ca="1" si="1"/>
        <v>46300</v>
      </c>
      <c r="J80" s="153">
        <f>Paramètres!$C$22</f>
        <v>46296</v>
      </c>
      <c r="K80" s="2">
        <f>Paramètres!$C$23</f>
        <v>46843</v>
      </c>
      <c r="L8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0">
        <f>Adhérents!E84</f>
        <v>0</v>
      </c>
      <c r="N80" t="str">
        <f>'Bulletin Adhésion Membre'!$B$24</f>
        <v/>
      </c>
      <c r="O80">
        <f>Adhérents!F84</f>
        <v>0</v>
      </c>
      <c r="P80" t="str">
        <f>IFERROR(VLOOKUP(Adhérents!D84,Liste!$A$2:$B$5,2,FALSE),"")</f>
        <v/>
      </c>
      <c r="Q80" t="str">
        <f>IFERROR(IF(COUNTIF(Adhérents!D$6:D84,Liste!$A$4)&gt;VLOOKUP('Bulletin Adhésion Membre'!$G$30,Paramètres!$B$8:$D$12,3,FALSE),VLOOKUP(Adhérents!D84,Liste!$A$2:$D$5,4,FALSE),VLOOKUP(Adhérents!D84,Liste!$A$2:$D$5,3,FALSE)),"")</f>
        <v/>
      </c>
      <c r="R80" t="s">
        <v>141</v>
      </c>
      <c r="S80" s="2">
        <v>46022</v>
      </c>
      <c r="T80" t="str">
        <f>CONCATENATE(Adhérents!M84,IF(Adhérents!N84&lt;&gt;0,"|",""),Adhérents!N84,IF(Adhérents!O84&lt;&gt;0,"|",""),Adhérents!O84)</f>
        <v/>
      </c>
      <c r="U80" t="str">
        <f>IFERROR(IF(Adhérents!L84="Sur la base du code postal","Chapitre "&amp;VLOOKUP(VALUE(LEFT(Adhérents!K84,2)),Liste!$N$2:$Q$102,4,FALSE),"Chapitre "&amp;Adhérents!L84),"")</f>
        <v/>
      </c>
    </row>
    <row r="81" spans="1:21">
      <c r="A81">
        <f>Adhérents!I85</f>
        <v>0</v>
      </c>
      <c r="B81">
        <f>Adhérents!H85</f>
        <v>0</v>
      </c>
      <c r="C81">
        <f>Adhérents!J85</f>
        <v>0</v>
      </c>
      <c r="D81" s="136">
        <f>Adhérents!K85</f>
        <v>0</v>
      </c>
      <c r="E81" t="s">
        <v>139</v>
      </c>
      <c r="F81" t="str">
        <f>IF(Adhérents!G85="M.","M",IF(Adhérents!G85="Mme","F",""))</f>
        <v/>
      </c>
      <c r="G81">
        <v>0</v>
      </c>
      <c r="H81" t="s">
        <v>140</v>
      </c>
      <c r="I81" s="2">
        <f t="shared" ca="1" si="1"/>
        <v>46300</v>
      </c>
      <c r="J81" s="153">
        <f>Paramètres!$C$22</f>
        <v>46296</v>
      </c>
      <c r="K81" s="2">
        <f>Paramètres!$C$23</f>
        <v>46843</v>
      </c>
      <c r="L8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1">
        <f>Adhérents!E85</f>
        <v>0</v>
      </c>
      <c r="N81" t="str">
        <f>'Bulletin Adhésion Membre'!$B$24</f>
        <v/>
      </c>
      <c r="O81">
        <f>Adhérents!F85</f>
        <v>0</v>
      </c>
      <c r="P81" t="str">
        <f>IFERROR(VLOOKUP(Adhérents!D85,Liste!$A$2:$B$5,2,FALSE),"")</f>
        <v/>
      </c>
      <c r="Q81" t="str">
        <f>IFERROR(IF(COUNTIF(Adhérents!D$6:D85,Liste!$A$4)&gt;VLOOKUP('Bulletin Adhésion Membre'!$G$30,Paramètres!$B$8:$D$12,3,FALSE),VLOOKUP(Adhérents!D85,Liste!$A$2:$D$5,4,FALSE),VLOOKUP(Adhérents!D85,Liste!$A$2:$D$5,3,FALSE)),"")</f>
        <v/>
      </c>
      <c r="R81" t="s">
        <v>141</v>
      </c>
      <c r="S81" s="2">
        <v>46022</v>
      </c>
      <c r="T81" t="str">
        <f>CONCATENATE(Adhérents!M85,IF(Adhérents!N85&lt;&gt;0,"|",""),Adhérents!N85,IF(Adhérents!O85&lt;&gt;0,"|",""),Adhérents!O85)</f>
        <v/>
      </c>
      <c r="U81" t="str">
        <f>IFERROR(IF(Adhérents!L85="Sur la base du code postal","Chapitre "&amp;VLOOKUP(VALUE(LEFT(Adhérents!K85,2)),Liste!$N$2:$Q$102,4,FALSE),"Chapitre "&amp;Adhérents!L85),"")</f>
        <v/>
      </c>
    </row>
    <row r="82" spans="1:21">
      <c r="A82">
        <f>Adhérents!I86</f>
        <v>0</v>
      </c>
      <c r="B82">
        <f>Adhérents!H86</f>
        <v>0</v>
      </c>
      <c r="C82">
        <f>Adhérents!J86</f>
        <v>0</v>
      </c>
      <c r="D82" s="136">
        <f>Adhérents!K86</f>
        <v>0</v>
      </c>
      <c r="E82" t="s">
        <v>139</v>
      </c>
      <c r="F82" t="str">
        <f>IF(Adhérents!G86="M.","M",IF(Adhérents!G86="Mme","F",""))</f>
        <v/>
      </c>
      <c r="G82">
        <v>0</v>
      </c>
      <c r="H82" t="s">
        <v>140</v>
      </c>
      <c r="I82" s="2">
        <f t="shared" ca="1" si="1"/>
        <v>46300</v>
      </c>
      <c r="J82" s="153">
        <f>Paramètres!$C$22</f>
        <v>46296</v>
      </c>
      <c r="K82" s="2">
        <f>Paramètres!$C$23</f>
        <v>46843</v>
      </c>
      <c r="L8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2">
        <f>Adhérents!E86</f>
        <v>0</v>
      </c>
      <c r="N82" t="str">
        <f>'Bulletin Adhésion Membre'!$B$24</f>
        <v/>
      </c>
      <c r="O82">
        <f>Adhérents!F86</f>
        <v>0</v>
      </c>
      <c r="P82" t="str">
        <f>IFERROR(VLOOKUP(Adhérents!D86,Liste!$A$2:$B$5,2,FALSE),"")</f>
        <v/>
      </c>
      <c r="Q82" t="str">
        <f>IFERROR(IF(COUNTIF(Adhérents!D$6:D86,Liste!$A$4)&gt;VLOOKUP('Bulletin Adhésion Membre'!$G$30,Paramètres!$B$8:$D$12,3,FALSE),VLOOKUP(Adhérents!D86,Liste!$A$2:$D$5,4,FALSE),VLOOKUP(Adhérents!D86,Liste!$A$2:$D$5,3,FALSE)),"")</f>
        <v/>
      </c>
      <c r="R82" t="s">
        <v>141</v>
      </c>
      <c r="S82" s="2">
        <v>46022</v>
      </c>
      <c r="T82" t="str">
        <f>CONCATENATE(Adhérents!M86,IF(Adhérents!N86&lt;&gt;0,"|",""),Adhérents!N86,IF(Adhérents!O86&lt;&gt;0,"|",""),Adhérents!O86)</f>
        <v/>
      </c>
      <c r="U82" t="str">
        <f>IFERROR(IF(Adhérents!L86="Sur la base du code postal","Chapitre "&amp;VLOOKUP(VALUE(LEFT(Adhérents!K86,2)),Liste!$N$2:$Q$102,4,FALSE),"Chapitre "&amp;Adhérents!L86),"")</f>
        <v/>
      </c>
    </row>
    <row r="83" spans="1:21">
      <c r="A83">
        <f>Adhérents!I87</f>
        <v>0</v>
      </c>
      <c r="B83">
        <f>Adhérents!H87</f>
        <v>0</v>
      </c>
      <c r="C83">
        <f>Adhérents!J87</f>
        <v>0</v>
      </c>
      <c r="D83" s="136">
        <f>Adhérents!K87</f>
        <v>0</v>
      </c>
      <c r="E83" t="s">
        <v>139</v>
      </c>
      <c r="F83" t="str">
        <f>IF(Adhérents!G87="M.","M",IF(Adhérents!G87="Mme","F",""))</f>
        <v/>
      </c>
      <c r="G83">
        <v>0</v>
      </c>
      <c r="H83" t="s">
        <v>140</v>
      </c>
      <c r="I83" s="2">
        <f t="shared" ca="1" si="1"/>
        <v>46300</v>
      </c>
      <c r="J83" s="153">
        <f>Paramètres!$C$22</f>
        <v>46296</v>
      </c>
      <c r="K83" s="2">
        <f>Paramètres!$C$23</f>
        <v>46843</v>
      </c>
      <c r="L8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3">
        <f>Adhérents!E87</f>
        <v>0</v>
      </c>
      <c r="N83" t="str">
        <f>'Bulletin Adhésion Membre'!$B$24</f>
        <v/>
      </c>
      <c r="O83">
        <f>Adhérents!F87</f>
        <v>0</v>
      </c>
      <c r="P83" t="str">
        <f>IFERROR(VLOOKUP(Adhérents!D87,Liste!$A$2:$B$5,2,FALSE),"")</f>
        <v/>
      </c>
      <c r="Q83" t="str">
        <f>IFERROR(IF(COUNTIF(Adhérents!D$6:D87,Liste!$A$4)&gt;VLOOKUP('Bulletin Adhésion Membre'!$G$30,Paramètres!$B$8:$D$12,3,FALSE),VLOOKUP(Adhérents!D87,Liste!$A$2:$D$5,4,FALSE),VLOOKUP(Adhérents!D87,Liste!$A$2:$D$5,3,FALSE)),"")</f>
        <v/>
      </c>
      <c r="R83" t="s">
        <v>141</v>
      </c>
      <c r="S83" s="2">
        <v>46022</v>
      </c>
      <c r="T83" t="str">
        <f>CONCATENATE(Adhérents!M87,IF(Adhérents!N87&lt;&gt;0,"|",""),Adhérents!N87,IF(Adhérents!O87&lt;&gt;0,"|",""),Adhérents!O87)</f>
        <v/>
      </c>
      <c r="U83" t="str">
        <f>IFERROR(IF(Adhérents!L87="Sur la base du code postal","Chapitre "&amp;VLOOKUP(VALUE(LEFT(Adhérents!K87,2)),Liste!$N$2:$Q$102,4,FALSE),"Chapitre "&amp;Adhérents!L87),"")</f>
        <v/>
      </c>
    </row>
    <row r="84" spans="1:21">
      <c r="A84">
        <f>Adhérents!I88</f>
        <v>0</v>
      </c>
      <c r="B84">
        <f>Adhérents!H88</f>
        <v>0</v>
      </c>
      <c r="C84">
        <f>Adhérents!J88</f>
        <v>0</v>
      </c>
      <c r="D84" s="136">
        <f>Adhérents!K88</f>
        <v>0</v>
      </c>
      <c r="E84" t="s">
        <v>139</v>
      </c>
      <c r="F84" t="str">
        <f>IF(Adhérents!G88="M.","M",IF(Adhérents!G88="Mme","F",""))</f>
        <v/>
      </c>
      <c r="G84">
        <v>0</v>
      </c>
      <c r="H84" t="s">
        <v>140</v>
      </c>
      <c r="I84" s="2">
        <f t="shared" ca="1" si="1"/>
        <v>46300</v>
      </c>
      <c r="J84" s="153">
        <f>Paramètres!$C$22</f>
        <v>46296</v>
      </c>
      <c r="K84" s="2">
        <f>Paramètres!$C$23</f>
        <v>46843</v>
      </c>
      <c r="L8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4">
        <f>Adhérents!E88</f>
        <v>0</v>
      </c>
      <c r="N84" t="str">
        <f>'Bulletin Adhésion Membre'!$B$24</f>
        <v/>
      </c>
      <c r="O84">
        <f>Adhérents!F88</f>
        <v>0</v>
      </c>
      <c r="P84" t="str">
        <f>IFERROR(VLOOKUP(Adhérents!D88,Liste!$A$2:$B$5,2,FALSE),"")</f>
        <v/>
      </c>
      <c r="Q84" t="str">
        <f>IFERROR(IF(COUNTIF(Adhérents!D$6:D88,Liste!$A$4)&gt;VLOOKUP('Bulletin Adhésion Membre'!$G$30,Paramètres!$B$8:$D$12,3,FALSE),VLOOKUP(Adhérents!D88,Liste!$A$2:$D$5,4,FALSE),VLOOKUP(Adhérents!D88,Liste!$A$2:$D$5,3,FALSE)),"")</f>
        <v/>
      </c>
      <c r="R84" t="s">
        <v>141</v>
      </c>
      <c r="S84" s="2">
        <v>46022</v>
      </c>
      <c r="T84" t="str">
        <f>CONCATENATE(Adhérents!M88,IF(Adhérents!N88&lt;&gt;0,"|",""),Adhérents!N88,IF(Adhérents!O88&lt;&gt;0,"|",""),Adhérents!O88)</f>
        <v/>
      </c>
      <c r="U84" t="str">
        <f>IFERROR(IF(Adhérents!L88="Sur la base du code postal","Chapitre "&amp;VLOOKUP(VALUE(LEFT(Adhérents!K88,2)),Liste!$N$2:$Q$102,4,FALSE),"Chapitre "&amp;Adhérents!L88),"")</f>
        <v/>
      </c>
    </row>
    <row r="85" spans="1:21">
      <c r="A85">
        <f>Adhérents!I89</f>
        <v>0</v>
      </c>
      <c r="B85">
        <f>Adhérents!H89</f>
        <v>0</v>
      </c>
      <c r="C85">
        <f>Adhérents!J89</f>
        <v>0</v>
      </c>
      <c r="D85" s="136">
        <f>Adhérents!K89</f>
        <v>0</v>
      </c>
      <c r="E85" t="s">
        <v>139</v>
      </c>
      <c r="F85" t="str">
        <f>IF(Adhérents!G89="M.","M",IF(Adhérents!G89="Mme","F",""))</f>
        <v/>
      </c>
      <c r="G85">
        <v>0</v>
      </c>
      <c r="H85" t="s">
        <v>140</v>
      </c>
      <c r="I85" s="2">
        <f t="shared" ca="1" si="1"/>
        <v>46300</v>
      </c>
      <c r="J85" s="153">
        <f>Paramètres!$C$22</f>
        <v>46296</v>
      </c>
      <c r="K85" s="2">
        <f>Paramètres!$C$23</f>
        <v>46843</v>
      </c>
      <c r="L8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5">
        <f>Adhérents!E89</f>
        <v>0</v>
      </c>
      <c r="N85" t="str">
        <f>'Bulletin Adhésion Membre'!$B$24</f>
        <v/>
      </c>
      <c r="O85">
        <f>Adhérents!F89</f>
        <v>0</v>
      </c>
      <c r="P85" t="str">
        <f>IFERROR(VLOOKUP(Adhérents!D89,Liste!$A$2:$B$5,2,FALSE),"")</f>
        <v/>
      </c>
      <c r="Q85" t="str">
        <f>IFERROR(IF(COUNTIF(Adhérents!D$6:D89,Liste!$A$4)&gt;VLOOKUP('Bulletin Adhésion Membre'!$G$30,Paramètres!$B$8:$D$12,3,FALSE),VLOOKUP(Adhérents!D89,Liste!$A$2:$D$5,4,FALSE),VLOOKUP(Adhérents!D89,Liste!$A$2:$D$5,3,FALSE)),"")</f>
        <v/>
      </c>
      <c r="R85" t="s">
        <v>141</v>
      </c>
      <c r="S85" s="2">
        <v>46022</v>
      </c>
      <c r="T85" t="str">
        <f>CONCATENATE(Adhérents!M89,IF(Adhérents!N89&lt;&gt;0,"|",""),Adhérents!N89,IF(Adhérents!O89&lt;&gt;0,"|",""),Adhérents!O89)</f>
        <v/>
      </c>
      <c r="U85" t="str">
        <f>IFERROR(IF(Adhérents!L89="Sur la base du code postal","Chapitre "&amp;VLOOKUP(VALUE(LEFT(Adhérents!K89,2)),Liste!$N$2:$Q$102,4,FALSE),"Chapitre "&amp;Adhérents!L89),"")</f>
        <v/>
      </c>
    </row>
    <row r="86" spans="1:21">
      <c r="A86">
        <f>Adhérents!I90</f>
        <v>0</v>
      </c>
      <c r="B86">
        <f>Adhérents!H90</f>
        <v>0</v>
      </c>
      <c r="C86">
        <f>Adhérents!J90</f>
        <v>0</v>
      </c>
      <c r="D86" s="136">
        <f>Adhérents!K90</f>
        <v>0</v>
      </c>
      <c r="E86" t="s">
        <v>139</v>
      </c>
      <c r="F86" t="str">
        <f>IF(Adhérents!G90="M.","M",IF(Adhérents!G90="Mme","F",""))</f>
        <v/>
      </c>
      <c r="G86">
        <v>0</v>
      </c>
      <c r="H86" t="s">
        <v>140</v>
      </c>
      <c r="I86" s="2">
        <f t="shared" ca="1" si="1"/>
        <v>46300</v>
      </c>
      <c r="J86" s="153">
        <f>Paramètres!$C$22</f>
        <v>46296</v>
      </c>
      <c r="K86" s="2">
        <f>Paramètres!$C$23</f>
        <v>46843</v>
      </c>
      <c r="L8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6">
        <f>Adhérents!E90</f>
        <v>0</v>
      </c>
      <c r="N86" t="str">
        <f>'Bulletin Adhésion Membre'!$B$24</f>
        <v/>
      </c>
      <c r="O86">
        <f>Adhérents!F90</f>
        <v>0</v>
      </c>
      <c r="P86" t="str">
        <f>IFERROR(VLOOKUP(Adhérents!D90,Liste!$A$2:$B$5,2,FALSE),"")</f>
        <v/>
      </c>
      <c r="Q86" t="str">
        <f>IFERROR(IF(COUNTIF(Adhérents!D$6:D90,Liste!$A$4)&gt;VLOOKUP('Bulletin Adhésion Membre'!$G$30,Paramètres!$B$8:$D$12,3,FALSE),VLOOKUP(Adhérents!D90,Liste!$A$2:$D$5,4,FALSE),VLOOKUP(Adhérents!D90,Liste!$A$2:$D$5,3,FALSE)),"")</f>
        <v/>
      </c>
      <c r="R86" t="s">
        <v>141</v>
      </c>
      <c r="S86" s="2">
        <v>46022</v>
      </c>
      <c r="T86" t="str">
        <f>CONCATENATE(Adhérents!M90,IF(Adhérents!N90&lt;&gt;0,"|",""),Adhérents!N90,IF(Adhérents!O90&lt;&gt;0,"|",""),Adhérents!O90)</f>
        <v/>
      </c>
      <c r="U86" t="str">
        <f>IFERROR(IF(Adhérents!L90="Sur la base du code postal","Chapitre "&amp;VLOOKUP(VALUE(LEFT(Adhérents!K90,2)),Liste!$N$2:$Q$102,4,FALSE),"Chapitre "&amp;Adhérents!L90),"")</f>
        <v/>
      </c>
    </row>
    <row r="87" spans="1:21">
      <c r="A87">
        <f>Adhérents!I91</f>
        <v>0</v>
      </c>
      <c r="B87">
        <f>Adhérents!H91</f>
        <v>0</v>
      </c>
      <c r="C87">
        <f>Adhérents!J91</f>
        <v>0</v>
      </c>
      <c r="D87" s="136">
        <f>Adhérents!K91</f>
        <v>0</v>
      </c>
      <c r="E87" t="s">
        <v>139</v>
      </c>
      <c r="F87" t="str">
        <f>IF(Adhérents!G91="M.","M",IF(Adhérents!G91="Mme","F",""))</f>
        <v/>
      </c>
      <c r="G87">
        <v>0</v>
      </c>
      <c r="H87" t="s">
        <v>140</v>
      </c>
      <c r="I87" s="2">
        <f t="shared" ca="1" si="1"/>
        <v>46300</v>
      </c>
      <c r="J87" s="153">
        <f>Paramètres!$C$22</f>
        <v>46296</v>
      </c>
      <c r="K87" s="2">
        <f>Paramètres!$C$23</f>
        <v>46843</v>
      </c>
      <c r="L8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7">
        <f>Adhérents!E91</f>
        <v>0</v>
      </c>
      <c r="N87" t="str">
        <f>'Bulletin Adhésion Membre'!$B$24</f>
        <v/>
      </c>
      <c r="O87">
        <f>Adhérents!F91</f>
        <v>0</v>
      </c>
      <c r="P87" t="str">
        <f>IFERROR(VLOOKUP(Adhérents!D91,Liste!$A$2:$B$5,2,FALSE),"")</f>
        <v/>
      </c>
      <c r="Q87" t="str">
        <f>IFERROR(IF(COUNTIF(Adhérents!D$6:D91,Liste!$A$4)&gt;VLOOKUP('Bulletin Adhésion Membre'!$G$30,Paramètres!$B$8:$D$12,3,FALSE),VLOOKUP(Adhérents!D91,Liste!$A$2:$D$5,4,FALSE),VLOOKUP(Adhérents!D91,Liste!$A$2:$D$5,3,FALSE)),"")</f>
        <v/>
      </c>
      <c r="R87" t="s">
        <v>141</v>
      </c>
      <c r="S87" s="2">
        <v>46022</v>
      </c>
      <c r="T87" t="str">
        <f>CONCATENATE(Adhérents!M91,IF(Adhérents!N91&lt;&gt;0,"|",""),Adhérents!N91,IF(Adhérents!O91&lt;&gt;0,"|",""),Adhérents!O91)</f>
        <v/>
      </c>
      <c r="U87" t="str">
        <f>IFERROR(IF(Adhérents!L91="Sur la base du code postal","Chapitre "&amp;VLOOKUP(VALUE(LEFT(Adhérents!K91,2)),Liste!$N$2:$Q$102,4,FALSE),"Chapitre "&amp;Adhérents!L91),"")</f>
        <v/>
      </c>
    </row>
    <row r="88" spans="1:21">
      <c r="A88">
        <f>Adhérents!I92</f>
        <v>0</v>
      </c>
      <c r="B88">
        <f>Adhérents!H92</f>
        <v>0</v>
      </c>
      <c r="C88">
        <f>Adhérents!J92</f>
        <v>0</v>
      </c>
      <c r="D88" s="136">
        <f>Adhérents!K92</f>
        <v>0</v>
      </c>
      <c r="E88" t="s">
        <v>139</v>
      </c>
      <c r="F88" t="str">
        <f>IF(Adhérents!G92="M.","M",IF(Adhérents!G92="Mme","F",""))</f>
        <v/>
      </c>
      <c r="G88">
        <v>0</v>
      </c>
      <c r="H88" t="s">
        <v>140</v>
      </c>
      <c r="I88" s="2">
        <f t="shared" ca="1" si="1"/>
        <v>46300</v>
      </c>
      <c r="J88" s="153">
        <f>Paramètres!$C$22</f>
        <v>46296</v>
      </c>
      <c r="K88" s="2">
        <f>Paramètres!$C$23</f>
        <v>46843</v>
      </c>
      <c r="L8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8">
        <f>Adhérents!E92</f>
        <v>0</v>
      </c>
      <c r="N88" t="str">
        <f>'Bulletin Adhésion Membre'!$B$24</f>
        <v/>
      </c>
      <c r="O88">
        <f>Adhérents!F92</f>
        <v>0</v>
      </c>
      <c r="P88" t="str">
        <f>IFERROR(VLOOKUP(Adhérents!D92,Liste!$A$2:$B$5,2,FALSE),"")</f>
        <v/>
      </c>
      <c r="Q88" t="str">
        <f>IFERROR(IF(COUNTIF(Adhérents!D$6:D92,Liste!$A$4)&gt;VLOOKUP('Bulletin Adhésion Membre'!$G$30,Paramètres!$B$8:$D$12,3,FALSE),VLOOKUP(Adhérents!D92,Liste!$A$2:$D$5,4,FALSE),VLOOKUP(Adhérents!D92,Liste!$A$2:$D$5,3,FALSE)),"")</f>
        <v/>
      </c>
      <c r="R88" t="s">
        <v>141</v>
      </c>
      <c r="S88" s="2">
        <v>46022</v>
      </c>
      <c r="T88" t="str">
        <f>CONCATENATE(Adhérents!M92,IF(Adhérents!N92&lt;&gt;0,"|",""),Adhérents!N92,IF(Adhérents!O92&lt;&gt;0,"|",""),Adhérents!O92)</f>
        <v/>
      </c>
      <c r="U88" t="str">
        <f>IFERROR(IF(Adhérents!L92="Sur la base du code postal","Chapitre "&amp;VLOOKUP(VALUE(LEFT(Adhérents!K92,2)),Liste!$N$2:$Q$102,4,FALSE),"Chapitre "&amp;Adhérents!L92),"")</f>
        <v/>
      </c>
    </row>
    <row r="89" spans="1:21">
      <c r="A89">
        <f>Adhérents!I93</f>
        <v>0</v>
      </c>
      <c r="B89">
        <f>Adhérents!H93</f>
        <v>0</v>
      </c>
      <c r="C89">
        <f>Adhérents!J93</f>
        <v>0</v>
      </c>
      <c r="D89" s="136">
        <f>Adhérents!K93</f>
        <v>0</v>
      </c>
      <c r="E89" t="s">
        <v>139</v>
      </c>
      <c r="F89" t="str">
        <f>IF(Adhérents!G93="M.","M",IF(Adhérents!G93="Mme","F",""))</f>
        <v/>
      </c>
      <c r="G89">
        <v>0</v>
      </c>
      <c r="H89" t="s">
        <v>140</v>
      </c>
      <c r="I89" s="2">
        <f t="shared" ca="1" si="1"/>
        <v>46300</v>
      </c>
      <c r="J89" s="153">
        <f>Paramètres!$C$22</f>
        <v>46296</v>
      </c>
      <c r="K89" s="2">
        <f>Paramètres!$C$23</f>
        <v>46843</v>
      </c>
      <c r="L8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89">
        <f>Adhérents!E93</f>
        <v>0</v>
      </c>
      <c r="N89" t="str">
        <f>'Bulletin Adhésion Membre'!$B$24</f>
        <v/>
      </c>
      <c r="O89">
        <f>Adhérents!F93</f>
        <v>0</v>
      </c>
      <c r="P89" t="str">
        <f>IFERROR(VLOOKUP(Adhérents!D93,Liste!$A$2:$B$5,2,FALSE),"")</f>
        <v/>
      </c>
      <c r="Q89" t="str">
        <f>IFERROR(IF(COUNTIF(Adhérents!D$6:D93,Liste!$A$4)&gt;VLOOKUP('Bulletin Adhésion Membre'!$G$30,Paramètres!$B$8:$D$12,3,FALSE),VLOOKUP(Adhérents!D93,Liste!$A$2:$D$5,4,FALSE),VLOOKUP(Adhérents!D93,Liste!$A$2:$D$5,3,FALSE)),"")</f>
        <v/>
      </c>
      <c r="R89" t="s">
        <v>141</v>
      </c>
      <c r="S89" s="2">
        <v>46022</v>
      </c>
      <c r="T89" t="str">
        <f>CONCATENATE(Adhérents!M93,IF(Adhérents!N93&lt;&gt;0,"|",""),Adhérents!N93,IF(Adhérents!O93&lt;&gt;0,"|",""),Adhérents!O93)</f>
        <v/>
      </c>
      <c r="U89" t="str">
        <f>IFERROR(IF(Adhérents!L93="Sur la base du code postal","Chapitre "&amp;VLOOKUP(VALUE(LEFT(Adhérents!K93,2)),Liste!$N$2:$Q$102,4,FALSE),"Chapitre "&amp;Adhérents!L93),"")</f>
        <v/>
      </c>
    </row>
    <row r="90" spans="1:21">
      <c r="A90">
        <f>Adhérents!I94</f>
        <v>0</v>
      </c>
      <c r="B90">
        <f>Adhérents!H94</f>
        <v>0</v>
      </c>
      <c r="C90">
        <f>Adhérents!J94</f>
        <v>0</v>
      </c>
      <c r="D90" s="136">
        <f>Adhérents!K94</f>
        <v>0</v>
      </c>
      <c r="E90" t="s">
        <v>139</v>
      </c>
      <c r="F90" t="str">
        <f>IF(Adhérents!G94="M.","M",IF(Adhérents!G94="Mme","F",""))</f>
        <v/>
      </c>
      <c r="G90">
        <v>0</v>
      </c>
      <c r="H90" t="s">
        <v>140</v>
      </c>
      <c r="I90" s="2">
        <f t="shared" ca="1" si="1"/>
        <v>46300</v>
      </c>
      <c r="J90" s="153">
        <f>Paramètres!$C$22</f>
        <v>46296</v>
      </c>
      <c r="K90" s="2">
        <f>Paramètres!$C$23</f>
        <v>46843</v>
      </c>
      <c r="L9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0">
        <f>Adhérents!E94</f>
        <v>0</v>
      </c>
      <c r="N90" t="str">
        <f>'Bulletin Adhésion Membre'!$B$24</f>
        <v/>
      </c>
      <c r="O90">
        <f>Adhérents!F94</f>
        <v>0</v>
      </c>
      <c r="P90" t="str">
        <f>IFERROR(VLOOKUP(Adhérents!D94,Liste!$A$2:$B$5,2,FALSE),"")</f>
        <v/>
      </c>
      <c r="Q90" t="str">
        <f>IFERROR(IF(COUNTIF(Adhérents!D$6:D94,Liste!$A$4)&gt;VLOOKUP('Bulletin Adhésion Membre'!$G$30,Paramètres!$B$8:$D$12,3,FALSE),VLOOKUP(Adhérents!D94,Liste!$A$2:$D$5,4,FALSE),VLOOKUP(Adhérents!D94,Liste!$A$2:$D$5,3,FALSE)),"")</f>
        <v/>
      </c>
      <c r="R90" t="s">
        <v>141</v>
      </c>
      <c r="S90" s="2">
        <v>46022</v>
      </c>
      <c r="T90" t="str">
        <f>CONCATENATE(Adhérents!M94,IF(Adhérents!N94&lt;&gt;0,"|",""),Adhérents!N94,IF(Adhérents!O94&lt;&gt;0,"|",""),Adhérents!O94)</f>
        <v/>
      </c>
      <c r="U90" t="str">
        <f>IFERROR(IF(Adhérents!L94="Sur la base du code postal","Chapitre "&amp;VLOOKUP(VALUE(LEFT(Adhérents!K94,2)),Liste!$N$2:$Q$102,4,FALSE),"Chapitre "&amp;Adhérents!L94),"")</f>
        <v/>
      </c>
    </row>
    <row r="91" spans="1:21">
      <c r="A91">
        <f>Adhérents!I95</f>
        <v>0</v>
      </c>
      <c r="B91">
        <f>Adhérents!H95</f>
        <v>0</v>
      </c>
      <c r="C91">
        <f>Adhérents!J95</f>
        <v>0</v>
      </c>
      <c r="D91" s="136">
        <f>Adhérents!K95</f>
        <v>0</v>
      </c>
      <c r="E91" t="s">
        <v>139</v>
      </c>
      <c r="F91" t="str">
        <f>IF(Adhérents!G95="M.","M",IF(Adhérents!G95="Mme","F",""))</f>
        <v/>
      </c>
      <c r="G91">
        <v>0</v>
      </c>
      <c r="H91" t="s">
        <v>140</v>
      </c>
      <c r="I91" s="2">
        <f t="shared" ca="1" si="1"/>
        <v>46300</v>
      </c>
      <c r="J91" s="153">
        <f>Paramètres!$C$22</f>
        <v>46296</v>
      </c>
      <c r="K91" s="2">
        <f>Paramètres!$C$23</f>
        <v>46843</v>
      </c>
      <c r="L9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1">
        <f>Adhérents!E95</f>
        <v>0</v>
      </c>
      <c r="N91" t="str">
        <f>'Bulletin Adhésion Membre'!$B$24</f>
        <v/>
      </c>
      <c r="O91">
        <f>Adhérents!F95</f>
        <v>0</v>
      </c>
      <c r="P91" t="str">
        <f>IFERROR(VLOOKUP(Adhérents!D95,Liste!$A$2:$B$5,2,FALSE),"")</f>
        <v/>
      </c>
      <c r="Q91" t="str">
        <f>IFERROR(IF(COUNTIF(Adhérents!D$6:D95,Liste!$A$4)&gt;VLOOKUP('Bulletin Adhésion Membre'!$G$30,Paramètres!$B$8:$D$12,3,FALSE),VLOOKUP(Adhérents!D95,Liste!$A$2:$D$5,4,FALSE),VLOOKUP(Adhérents!D95,Liste!$A$2:$D$5,3,FALSE)),"")</f>
        <v/>
      </c>
      <c r="R91" t="s">
        <v>141</v>
      </c>
      <c r="S91" s="2">
        <v>46022</v>
      </c>
      <c r="T91" t="str">
        <f>CONCATENATE(Adhérents!M95,IF(Adhérents!N95&lt;&gt;0,"|",""),Adhérents!N95,IF(Adhérents!O95&lt;&gt;0,"|",""),Adhérents!O95)</f>
        <v/>
      </c>
      <c r="U91" t="str">
        <f>IFERROR(IF(Adhérents!L95="Sur la base du code postal","Chapitre "&amp;VLOOKUP(VALUE(LEFT(Adhérents!K95,2)),Liste!$N$2:$Q$102,4,FALSE),"Chapitre "&amp;Adhérents!L95),"")</f>
        <v/>
      </c>
    </row>
    <row r="92" spans="1:21">
      <c r="A92">
        <f>Adhérents!I96</f>
        <v>0</v>
      </c>
      <c r="B92">
        <f>Adhérents!H96</f>
        <v>0</v>
      </c>
      <c r="C92">
        <f>Adhérents!J96</f>
        <v>0</v>
      </c>
      <c r="D92" s="136">
        <f>Adhérents!K96</f>
        <v>0</v>
      </c>
      <c r="E92" t="s">
        <v>139</v>
      </c>
      <c r="F92" t="str">
        <f>IF(Adhérents!G96="M.","M",IF(Adhérents!G96="Mme","F",""))</f>
        <v/>
      </c>
      <c r="G92">
        <v>0</v>
      </c>
      <c r="H92" t="s">
        <v>140</v>
      </c>
      <c r="I92" s="2">
        <f t="shared" ca="1" si="1"/>
        <v>46300</v>
      </c>
      <c r="J92" s="153">
        <f>Paramètres!$C$22</f>
        <v>46296</v>
      </c>
      <c r="K92" s="2">
        <f>Paramètres!$C$23</f>
        <v>46843</v>
      </c>
      <c r="L9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2">
        <f>Adhérents!E96</f>
        <v>0</v>
      </c>
      <c r="N92" t="str">
        <f>'Bulletin Adhésion Membre'!$B$24</f>
        <v/>
      </c>
      <c r="O92">
        <f>Adhérents!F96</f>
        <v>0</v>
      </c>
      <c r="P92" t="str">
        <f>IFERROR(VLOOKUP(Adhérents!D96,Liste!$A$2:$B$5,2,FALSE),"")</f>
        <v/>
      </c>
      <c r="Q92" t="str">
        <f>IFERROR(IF(COUNTIF(Adhérents!D$6:D96,Liste!$A$4)&gt;VLOOKUP('Bulletin Adhésion Membre'!$G$30,Paramètres!$B$8:$D$12,3,FALSE),VLOOKUP(Adhérents!D96,Liste!$A$2:$D$5,4,FALSE),VLOOKUP(Adhérents!D96,Liste!$A$2:$D$5,3,FALSE)),"")</f>
        <v/>
      </c>
      <c r="R92" t="s">
        <v>141</v>
      </c>
      <c r="S92" s="2">
        <v>46022</v>
      </c>
      <c r="T92" t="str">
        <f>CONCATENATE(Adhérents!M96,IF(Adhérents!N96&lt;&gt;0,"|",""),Adhérents!N96,IF(Adhérents!O96&lt;&gt;0,"|",""),Adhérents!O96)</f>
        <v/>
      </c>
      <c r="U92" t="str">
        <f>IFERROR(IF(Adhérents!L96="Sur la base du code postal","Chapitre "&amp;VLOOKUP(VALUE(LEFT(Adhérents!K96,2)),Liste!$N$2:$Q$102,4,FALSE),"Chapitre "&amp;Adhérents!L96),"")</f>
        <v/>
      </c>
    </row>
    <row r="93" spans="1:21">
      <c r="A93">
        <f>Adhérents!I97</f>
        <v>0</v>
      </c>
      <c r="B93">
        <f>Adhérents!H97</f>
        <v>0</v>
      </c>
      <c r="C93">
        <f>Adhérents!J97</f>
        <v>0</v>
      </c>
      <c r="D93" s="136">
        <f>Adhérents!K97</f>
        <v>0</v>
      </c>
      <c r="E93" t="s">
        <v>139</v>
      </c>
      <c r="F93" t="str">
        <f>IF(Adhérents!G97="M.","M",IF(Adhérents!G97="Mme","F",""))</f>
        <v/>
      </c>
      <c r="G93">
        <v>0</v>
      </c>
      <c r="H93" t="s">
        <v>140</v>
      </c>
      <c r="I93" s="2">
        <f t="shared" ca="1" si="1"/>
        <v>46300</v>
      </c>
      <c r="J93" s="153">
        <f>Paramètres!$C$22</f>
        <v>46296</v>
      </c>
      <c r="K93" s="2">
        <f>Paramètres!$C$23</f>
        <v>46843</v>
      </c>
      <c r="L9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3">
        <f>Adhérents!E97</f>
        <v>0</v>
      </c>
      <c r="N93" t="str">
        <f>'Bulletin Adhésion Membre'!$B$24</f>
        <v/>
      </c>
      <c r="O93">
        <f>Adhérents!F97</f>
        <v>0</v>
      </c>
      <c r="P93" t="str">
        <f>IFERROR(VLOOKUP(Adhérents!D97,Liste!$A$2:$B$5,2,FALSE),"")</f>
        <v/>
      </c>
      <c r="Q93" t="str">
        <f>IFERROR(IF(COUNTIF(Adhérents!D$6:D97,Liste!$A$4)&gt;VLOOKUP('Bulletin Adhésion Membre'!$G$30,Paramètres!$B$8:$D$12,3,FALSE),VLOOKUP(Adhérents!D97,Liste!$A$2:$D$5,4,FALSE),VLOOKUP(Adhérents!D97,Liste!$A$2:$D$5,3,FALSE)),"")</f>
        <v/>
      </c>
      <c r="R93" t="s">
        <v>141</v>
      </c>
      <c r="S93" s="2">
        <v>46022</v>
      </c>
      <c r="T93" t="str">
        <f>CONCATENATE(Adhérents!M97,IF(Adhérents!N97&lt;&gt;0,"|",""),Adhérents!N97,IF(Adhérents!O97&lt;&gt;0,"|",""),Adhérents!O97)</f>
        <v/>
      </c>
      <c r="U93" t="str">
        <f>IFERROR(IF(Adhérents!L97="Sur la base du code postal","Chapitre "&amp;VLOOKUP(VALUE(LEFT(Adhérents!K97,2)),Liste!$N$2:$Q$102,4,FALSE),"Chapitre "&amp;Adhérents!L97),"")</f>
        <v/>
      </c>
    </row>
    <row r="94" spans="1:21">
      <c r="A94">
        <f>Adhérents!I98</f>
        <v>0</v>
      </c>
      <c r="B94">
        <f>Adhérents!H98</f>
        <v>0</v>
      </c>
      <c r="C94">
        <f>Adhérents!J98</f>
        <v>0</v>
      </c>
      <c r="D94" s="136">
        <f>Adhérents!K98</f>
        <v>0</v>
      </c>
      <c r="E94" t="s">
        <v>139</v>
      </c>
      <c r="F94" t="str">
        <f>IF(Adhérents!G98="M.","M",IF(Adhérents!G98="Mme","F",""))</f>
        <v/>
      </c>
      <c r="G94">
        <v>0</v>
      </c>
      <c r="H94" t="s">
        <v>140</v>
      </c>
      <c r="I94" s="2">
        <f t="shared" ca="1" si="1"/>
        <v>46300</v>
      </c>
      <c r="J94" s="153">
        <f>Paramètres!$C$22</f>
        <v>46296</v>
      </c>
      <c r="K94" s="2">
        <f>Paramètres!$C$23</f>
        <v>46843</v>
      </c>
      <c r="L9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4">
        <f>Adhérents!E98</f>
        <v>0</v>
      </c>
      <c r="N94" t="str">
        <f>'Bulletin Adhésion Membre'!$B$24</f>
        <v/>
      </c>
      <c r="O94">
        <f>Adhérents!F98</f>
        <v>0</v>
      </c>
      <c r="P94" t="str">
        <f>IFERROR(VLOOKUP(Adhérents!D98,Liste!$A$2:$B$5,2,FALSE),"")</f>
        <v/>
      </c>
      <c r="Q94" t="str">
        <f>IFERROR(IF(COUNTIF(Adhérents!D$6:D98,Liste!$A$4)&gt;VLOOKUP('Bulletin Adhésion Membre'!$G$30,Paramètres!$B$8:$D$12,3,FALSE),VLOOKUP(Adhérents!D98,Liste!$A$2:$D$5,4,FALSE),VLOOKUP(Adhérents!D98,Liste!$A$2:$D$5,3,FALSE)),"")</f>
        <v/>
      </c>
      <c r="R94" t="s">
        <v>141</v>
      </c>
      <c r="S94" s="2">
        <v>46022</v>
      </c>
      <c r="T94" t="str">
        <f>CONCATENATE(Adhérents!M98,IF(Adhérents!N98&lt;&gt;0,"|",""),Adhérents!N98,IF(Adhérents!O98&lt;&gt;0,"|",""),Adhérents!O98)</f>
        <v/>
      </c>
      <c r="U94" t="str">
        <f>IFERROR(IF(Adhérents!L98="Sur la base du code postal","Chapitre "&amp;VLOOKUP(VALUE(LEFT(Adhérents!K98,2)),Liste!$N$2:$Q$102,4,FALSE),"Chapitre "&amp;Adhérents!L98),"")</f>
        <v/>
      </c>
    </row>
    <row r="95" spans="1:21">
      <c r="A95">
        <f>Adhérents!I99</f>
        <v>0</v>
      </c>
      <c r="B95">
        <f>Adhérents!H99</f>
        <v>0</v>
      </c>
      <c r="C95">
        <f>Adhérents!J99</f>
        <v>0</v>
      </c>
      <c r="D95" s="136">
        <f>Adhérents!K99</f>
        <v>0</v>
      </c>
      <c r="E95" t="s">
        <v>139</v>
      </c>
      <c r="F95" t="str">
        <f>IF(Adhérents!G99="M.","M",IF(Adhérents!G99="Mme","F",""))</f>
        <v/>
      </c>
      <c r="G95">
        <v>0</v>
      </c>
      <c r="H95" t="s">
        <v>140</v>
      </c>
      <c r="I95" s="2">
        <f t="shared" ca="1" si="1"/>
        <v>46300</v>
      </c>
      <c r="J95" s="153">
        <f>Paramètres!$C$22</f>
        <v>46296</v>
      </c>
      <c r="K95" s="2">
        <f>Paramètres!$C$23</f>
        <v>46843</v>
      </c>
      <c r="L9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5">
        <f>Adhérents!E99</f>
        <v>0</v>
      </c>
      <c r="N95" t="str">
        <f>'Bulletin Adhésion Membre'!$B$24</f>
        <v/>
      </c>
      <c r="O95">
        <f>Adhérents!F99</f>
        <v>0</v>
      </c>
      <c r="P95" t="str">
        <f>IFERROR(VLOOKUP(Adhérents!D99,Liste!$A$2:$B$5,2,FALSE),"")</f>
        <v/>
      </c>
      <c r="Q95" t="str">
        <f>IFERROR(IF(COUNTIF(Adhérents!D$6:D99,Liste!$A$4)&gt;VLOOKUP('Bulletin Adhésion Membre'!$G$30,Paramètres!$B$8:$D$12,3,FALSE),VLOOKUP(Adhérents!D99,Liste!$A$2:$D$5,4,FALSE),VLOOKUP(Adhérents!D99,Liste!$A$2:$D$5,3,FALSE)),"")</f>
        <v/>
      </c>
      <c r="R95" t="s">
        <v>141</v>
      </c>
      <c r="S95" s="2">
        <v>46022</v>
      </c>
      <c r="T95" t="str">
        <f>CONCATENATE(Adhérents!M99,IF(Adhérents!N99&lt;&gt;0,"|",""),Adhérents!N99,IF(Adhérents!O99&lt;&gt;0,"|",""),Adhérents!O99)</f>
        <v/>
      </c>
      <c r="U95" t="str">
        <f>IFERROR(IF(Adhérents!L99="Sur la base du code postal","Chapitre "&amp;VLOOKUP(VALUE(LEFT(Adhérents!K99,2)),Liste!$N$2:$Q$102,4,FALSE),"Chapitre "&amp;Adhérents!L99),"")</f>
        <v/>
      </c>
    </row>
    <row r="96" spans="1:21">
      <c r="A96">
        <f>Adhérents!I100</f>
        <v>0</v>
      </c>
      <c r="B96">
        <f>Adhérents!H100</f>
        <v>0</v>
      </c>
      <c r="C96">
        <f>Adhérents!J100</f>
        <v>0</v>
      </c>
      <c r="D96" s="136">
        <f>Adhérents!K100</f>
        <v>0</v>
      </c>
      <c r="E96" t="s">
        <v>139</v>
      </c>
      <c r="F96" t="str">
        <f>IF(Adhérents!G100="M.","M",IF(Adhérents!G100="Mme","F",""))</f>
        <v/>
      </c>
      <c r="G96">
        <v>0</v>
      </c>
      <c r="H96" t="s">
        <v>140</v>
      </c>
      <c r="I96" s="2">
        <f t="shared" ca="1" si="1"/>
        <v>46300</v>
      </c>
      <c r="J96" s="153">
        <f>Paramètres!$C$22</f>
        <v>46296</v>
      </c>
      <c r="K96" s="2">
        <f>Paramètres!$C$23</f>
        <v>46843</v>
      </c>
      <c r="L9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6">
        <f>Adhérents!E100</f>
        <v>0</v>
      </c>
      <c r="N96" t="str">
        <f>'Bulletin Adhésion Membre'!$B$24</f>
        <v/>
      </c>
      <c r="O96">
        <f>Adhérents!F100</f>
        <v>0</v>
      </c>
      <c r="P96" t="str">
        <f>IFERROR(VLOOKUP(Adhérents!D100,Liste!$A$2:$B$5,2,FALSE),"")</f>
        <v/>
      </c>
      <c r="Q96" t="str">
        <f>IFERROR(IF(COUNTIF(Adhérents!D$6:D100,Liste!$A$4)&gt;VLOOKUP('Bulletin Adhésion Membre'!$G$30,Paramètres!$B$8:$D$12,3,FALSE),VLOOKUP(Adhérents!D100,Liste!$A$2:$D$5,4,FALSE),VLOOKUP(Adhérents!D100,Liste!$A$2:$D$5,3,FALSE)),"")</f>
        <v/>
      </c>
      <c r="R96" t="s">
        <v>141</v>
      </c>
      <c r="S96" s="2">
        <v>46022</v>
      </c>
      <c r="T96" t="str">
        <f>CONCATENATE(Adhérents!M100,IF(Adhérents!N100&lt;&gt;0,"|",""),Adhérents!N100,IF(Adhérents!O100&lt;&gt;0,"|",""),Adhérents!O100)</f>
        <v/>
      </c>
      <c r="U96" t="str">
        <f>IFERROR(IF(Adhérents!L100="Sur la base du code postal","Chapitre "&amp;VLOOKUP(VALUE(LEFT(Adhérents!K100,2)),Liste!$N$2:$Q$102,4,FALSE),"Chapitre "&amp;Adhérents!L100),"")</f>
        <v/>
      </c>
    </row>
    <row r="97" spans="1:21">
      <c r="A97">
        <f>Adhérents!I101</f>
        <v>0</v>
      </c>
      <c r="B97">
        <f>Adhérents!H101</f>
        <v>0</v>
      </c>
      <c r="C97">
        <f>Adhérents!J101</f>
        <v>0</v>
      </c>
      <c r="D97" s="136">
        <f>Adhérents!K101</f>
        <v>0</v>
      </c>
      <c r="E97" t="s">
        <v>139</v>
      </c>
      <c r="F97" t="str">
        <f>IF(Adhérents!G101="M.","M",IF(Adhérents!G101="Mme","F",""))</f>
        <v/>
      </c>
      <c r="G97">
        <v>0</v>
      </c>
      <c r="H97" t="s">
        <v>140</v>
      </c>
      <c r="I97" s="2">
        <f t="shared" ca="1" si="1"/>
        <v>46300</v>
      </c>
      <c r="J97" s="153">
        <f>Paramètres!$C$22</f>
        <v>46296</v>
      </c>
      <c r="K97" s="2">
        <f>Paramètres!$C$23</f>
        <v>46843</v>
      </c>
      <c r="L9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7">
        <f>Adhérents!E101</f>
        <v>0</v>
      </c>
      <c r="N97" t="str">
        <f>'Bulletin Adhésion Membre'!$B$24</f>
        <v/>
      </c>
      <c r="O97">
        <f>Adhérents!F101</f>
        <v>0</v>
      </c>
      <c r="P97" t="str">
        <f>IFERROR(VLOOKUP(Adhérents!D101,Liste!$A$2:$B$5,2,FALSE),"")</f>
        <v/>
      </c>
      <c r="Q97" t="str">
        <f>IFERROR(IF(COUNTIF(Adhérents!D$6:D101,Liste!$A$4)&gt;VLOOKUP('Bulletin Adhésion Membre'!$G$30,Paramètres!$B$8:$D$12,3,FALSE),VLOOKUP(Adhérents!D101,Liste!$A$2:$D$5,4,FALSE),VLOOKUP(Adhérents!D101,Liste!$A$2:$D$5,3,FALSE)),"")</f>
        <v/>
      </c>
      <c r="R97" t="s">
        <v>141</v>
      </c>
      <c r="S97" s="2">
        <v>46022</v>
      </c>
      <c r="T97" t="str">
        <f>CONCATENATE(Adhérents!M101,IF(Adhérents!N101&lt;&gt;0,"|",""),Adhérents!N101,IF(Adhérents!O101&lt;&gt;0,"|",""),Adhérents!O101)</f>
        <v/>
      </c>
      <c r="U97" t="str">
        <f>IFERROR(IF(Adhérents!L101="Sur la base du code postal","Chapitre "&amp;VLOOKUP(VALUE(LEFT(Adhérents!K101,2)),Liste!$N$2:$Q$102,4,FALSE),"Chapitre "&amp;Adhérents!L101),"")</f>
        <v/>
      </c>
    </row>
    <row r="98" spans="1:21">
      <c r="A98">
        <f>Adhérents!I102</f>
        <v>0</v>
      </c>
      <c r="B98">
        <f>Adhérents!H102</f>
        <v>0</v>
      </c>
      <c r="C98">
        <f>Adhérents!J102</f>
        <v>0</v>
      </c>
      <c r="D98" s="136">
        <f>Adhérents!K102</f>
        <v>0</v>
      </c>
      <c r="E98" t="s">
        <v>139</v>
      </c>
      <c r="F98" t="str">
        <f>IF(Adhérents!G102="M.","M",IF(Adhérents!G102="Mme","F",""))</f>
        <v/>
      </c>
      <c r="G98">
        <v>0</v>
      </c>
      <c r="H98" t="s">
        <v>140</v>
      </c>
      <c r="I98" s="2">
        <f t="shared" ca="1" si="1"/>
        <v>46300</v>
      </c>
      <c r="J98" s="153">
        <f>Paramètres!$C$22</f>
        <v>46296</v>
      </c>
      <c r="K98" s="2">
        <f>Paramètres!$C$23</f>
        <v>46843</v>
      </c>
      <c r="L9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8">
        <f>Adhérents!E102</f>
        <v>0</v>
      </c>
      <c r="N98" t="str">
        <f>'Bulletin Adhésion Membre'!$B$24</f>
        <v/>
      </c>
      <c r="O98">
        <f>Adhérents!F102</f>
        <v>0</v>
      </c>
      <c r="P98" t="str">
        <f>IFERROR(VLOOKUP(Adhérents!D102,Liste!$A$2:$B$5,2,FALSE),"")</f>
        <v/>
      </c>
      <c r="Q98" t="str">
        <f>IFERROR(IF(COUNTIF(Adhérents!D$6:D102,Liste!$A$4)&gt;VLOOKUP('Bulletin Adhésion Membre'!$G$30,Paramètres!$B$8:$D$12,3,FALSE),VLOOKUP(Adhérents!D102,Liste!$A$2:$D$5,4,FALSE),VLOOKUP(Adhérents!D102,Liste!$A$2:$D$5,3,FALSE)),"")</f>
        <v/>
      </c>
      <c r="R98" t="s">
        <v>141</v>
      </c>
      <c r="S98" s="2">
        <v>46022</v>
      </c>
      <c r="T98" t="str">
        <f>CONCATENATE(Adhérents!M102,IF(Adhérents!N102&lt;&gt;0,"|",""),Adhérents!N102,IF(Adhérents!O102&lt;&gt;0,"|",""),Adhérents!O102)</f>
        <v/>
      </c>
      <c r="U98" t="str">
        <f>IFERROR(IF(Adhérents!L102="Sur la base du code postal","Chapitre "&amp;VLOOKUP(VALUE(LEFT(Adhérents!K102,2)),Liste!$N$2:$Q$102,4,FALSE),"Chapitre "&amp;Adhérents!L102),"")</f>
        <v/>
      </c>
    </row>
    <row r="99" spans="1:21">
      <c r="A99">
        <f>Adhérents!I103</f>
        <v>0</v>
      </c>
      <c r="B99">
        <f>Adhérents!H103</f>
        <v>0</v>
      </c>
      <c r="C99">
        <f>Adhérents!J103</f>
        <v>0</v>
      </c>
      <c r="D99" s="136">
        <f>Adhérents!K103</f>
        <v>0</v>
      </c>
      <c r="E99" t="s">
        <v>139</v>
      </c>
      <c r="F99" t="str">
        <f>IF(Adhérents!G103="M.","M",IF(Adhérents!G103="Mme","F",""))</f>
        <v/>
      </c>
      <c r="G99">
        <v>0</v>
      </c>
      <c r="H99" t="s">
        <v>140</v>
      </c>
      <c r="I99" s="2">
        <f t="shared" ca="1" si="1"/>
        <v>46300</v>
      </c>
      <c r="J99" s="153">
        <f>Paramètres!$C$22</f>
        <v>46296</v>
      </c>
      <c r="K99" s="2">
        <f>Paramètres!$C$23</f>
        <v>46843</v>
      </c>
      <c r="L9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99">
        <f>Adhérents!E103</f>
        <v>0</v>
      </c>
      <c r="N99" t="str">
        <f>'Bulletin Adhésion Membre'!$B$24</f>
        <v/>
      </c>
      <c r="O99">
        <f>Adhérents!F103</f>
        <v>0</v>
      </c>
      <c r="P99" t="str">
        <f>IFERROR(VLOOKUP(Adhérents!D103,Liste!$A$2:$B$5,2,FALSE),"")</f>
        <v/>
      </c>
      <c r="Q99" t="str">
        <f>IFERROR(IF(COUNTIF(Adhérents!D$6:D103,Liste!$A$4)&gt;VLOOKUP('Bulletin Adhésion Membre'!$G$30,Paramètres!$B$8:$D$12,3,FALSE),VLOOKUP(Adhérents!D103,Liste!$A$2:$D$5,4,FALSE),VLOOKUP(Adhérents!D103,Liste!$A$2:$D$5,3,FALSE)),"")</f>
        <v/>
      </c>
      <c r="R99" t="s">
        <v>141</v>
      </c>
      <c r="S99" s="2">
        <v>46022</v>
      </c>
      <c r="T99" t="str">
        <f>CONCATENATE(Adhérents!M103,IF(Adhérents!N103&lt;&gt;0,"|",""),Adhérents!N103,IF(Adhérents!O103&lt;&gt;0,"|",""),Adhérents!O103)</f>
        <v/>
      </c>
      <c r="U99" t="str">
        <f>IFERROR(IF(Adhérents!L103="Sur la base du code postal","Chapitre "&amp;VLOOKUP(VALUE(LEFT(Adhérents!K103,2)),Liste!$N$2:$Q$102,4,FALSE),"Chapitre "&amp;Adhérents!L103),"")</f>
        <v/>
      </c>
    </row>
    <row r="100" spans="1:21">
      <c r="A100">
        <f>Adhérents!I104</f>
        <v>0</v>
      </c>
      <c r="B100">
        <f>Adhérents!H104</f>
        <v>0</v>
      </c>
      <c r="C100">
        <f>Adhérents!J104</f>
        <v>0</v>
      </c>
      <c r="D100" s="136">
        <f>Adhérents!K104</f>
        <v>0</v>
      </c>
      <c r="E100" t="s">
        <v>139</v>
      </c>
      <c r="F100" t="str">
        <f>IF(Adhérents!G104="M.","M",IF(Adhérents!G104="Mme","F",""))</f>
        <v/>
      </c>
      <c r="G100">
        <v>0</v>
      </c>
      <c r="H100" t="s">
        <v>140</v>
      </c>
      <c r="I100" s="2">
        <f t="shared" ca="1" si="1"/>
        <v>46300</v>
      </c>
      <c r="J100" s="153">
        <f>Paramètres!$C$22</f>
        <v>46296</v>
      </c>
      <c r="K100" s="2">
        <f>Paramètres!$C$23</f>
        <v>46843</v>
      </c>
      <c r="L10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0">
        <f>Adhérents!E104</f>
        <v>0</v>
      </c>
      <c r="N100" t="str">
        <f>'Bulletin Adhésion Membre'!$B$24</f>
        <v/>
      </c>
      <c r="O100">
        <f>Adhérents!F104</f>
        <v>0</v>
      </c>
      <c r="P100" t="str">
        <f>IFERROR(VLOOKUP(Adhérents!D104,Liste!$A$2:$B$5,2,FALSE),"")</f>
        <v/>
      </c>
      <c r="Q100" t="str">
        <f>IFERROR(IF(COUNTIF(Adhérents!D$6:D104,Liste!$A$4)&gt;VLOOKUP('Bulletin Adhésion Membre'!$G$30,Paramètres!$B$8:$D$12,3,FALSE),VLOOKUP(Adhérents!D104,Liste!$A$2:$D$5,4,FALSE),VLOOKUP(Adhérents!D104,Liste!$A$2:$D$5,3,FALSE)),"")</f>
        <v/>
      </c>
      <c r="R100" t="s">
        <v>141</v>
      </c>
      <c r="S100" s="2">
        <v>46022</v>
      </c>
      <c r="T100" t="str">
        <f>CONCATENATE(Adhérents!M104,IF(Adhérents!N104&lt;&gt;0,"|",""),Adhérents!N104,IF(Adhérents!O104&lt;&gt;0,"|",""),Adhérents!O104)</f>
        <v/>
      </c>
      <c r="U100" t="str">
        <f>IFERROR(IF(Adhérents!L104="Sur la base du code postal","Chapitre "&amp;VLOOKUP(VALUE(LEFT(Adhérents!K104,2)),Liste!$N$2:$Q$102,4,FALSE),"Chapitre "&amp;Adhérents!L104),"")</f>
        <v/>
      </c>
    </row>
    <row r="101" spans="1:21">
      <c r="A101">
        <f>Adhérents!I105</f>
        <v>0</v>
      </c>
      <c r="B101">
        <f>Adhérents!H105</f>
        <v>0</v>
      </c>
      <c r="C101">
        <f>Adhérents!J105</f>
        <v>0</v>
      </c>
      <c r="D101" s="136">
        <f>Adhérents!K105</f>
        <v>0</v>
      </c>
      <c r="E101" t="s">
        <v>139</v>
      </c>
      <c r="F101" t="str">
        <f>IF(Adhérents!G105="M.","M",IF(Adhérents!G105="Mme","F",""))</f>
        <v/>
      </c>
      <c r="G101">
        <v>0</v>
      </c>
      <c r="H101" t="s">
        <v>140</v>
      </c>
      <c r="I101" s="2">
        <f t="shared" ca="1" si="1"/>
        <v>46300</v>
      </c>
      <c r="J101" s="153">
        <f>Paramètres!$C$22</f>
        <v>46296</v>
      </c>
      <c r="K101" s="2">
        <f>Paramètres!$C$23</f>
        <v>46843</v>
      </c>
      <c r="L10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1">
        <f>Adhérents!E105</f>
        <v>0</v>
      </c>
      <c r="N101" t="str">
        <f>'Bulletin Adhésion Membre'!$B$24</f>
        <v/>
      </c>
      <c r="O101">
        <f>Adhérents!F105</f>
        <v>0</v>
      </c>
      <c r="P101" t="str">
        <f>IFERROR(VLOOKUP(Adhérents!D105,Liste!$A$2:$B$5,2,FALSE),"")</f>
        <v/>
      </c>
      <c r="Q101" t="str">
        <f>IFERROR(IF(COUNTIF(Adhérents!D$6:D105,Liste!$A$4)&gt;VLOOKUP('Bulletin Adhésion Membre'!$G$30,Paramètres!$B$8:$D$12,3,FALSE),VLOOKUP(Adhérents!D105,Liste!$A$2:$D$5,4,FALSE),VLOOKUP(Adhérents!D105,Liste!$A$2:$D$5,3,FALSE)),"")</f>
        <v/>
      </c>
      <c r="R101" t="s">
        <v>141</v>
      </c>
      <c r="S101" s="2">
        <v>46022</v>
      </c>
      <c r="T101" t="str">
        <f>CONCATENATE(Adhérents!M105,IF(Adhérents!N105&lt;&gt;0,"|",""),Adhérents!N105,IF(Adhérents!O105&lt;&gt;0,"|",""),Adhérents!O105)</f>
        <v/>
      </c>
      <c r="U101" t="str">
        <f>IFERROR(IF(Adhérents!L105="Sur la base du code postal","Chapitre "&amp;VLOOKUP(VALUE(LEFT(Adhérents!K105,2)),Liste!$N$2:$Q$102,4,FALSE),"Chapitre "&amp;Adhérents!L105),"")</f>
        <v/>
      </c>
    </row>
    <row r="102" spans="1:21">
      <c r="A102">
        <f>Adhérents!I106</f>
        <v>0</v>
      </c>
      <c r="B102">
        <f>Adhérents!H106</f>
        <v>0</v>
      </c>
      <c r="C102">
        <f>Adhérents!J106</f>
        <v>0</v>
      </c>
      <c r="D102" s="136">
        <f>Adhérents!K106</f>
        <v>0</v>
      </c>
      <c r="E102" t="s">
        <v>139</v>
      </c>
      <c r="F102" t="str">
        <f>IF(Adhérents!G106="M.","M",IF(Adhérents!G106="Mme","F",""))</f>
        <v/>
      </c>
      <c r="G102">
        <v>0</v>
      </c>
      <c r="H102" t="s">
        <v>140</v>
      </c>
      <c r="I102" s="2">
        <f t="shared" ca="1" si="1"/>
        <v>46300</v>
      </c>
      <c r="J102" s="153">
        <f>Paramètres!$C$22</f>
        <v>46296</v>
      </c>
      <c r="K102" s="2">
        <f>Paramètres!$C$23</f>
        <v>46843</v>
      </c>
      <c r="L10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2">
        <f>Adhérents!E106</f>
        <v>0</v>
      </c>
      <c r="N102" t="str">
        <f>'Bulletin Adhésion Membre'!$B$24</f>
        <v/>
      </c>
      <c r="O102">
        <f>Adhérents!F106</f>
        <v>0</v>
      </c>
      <c r="P102" t="str">
        <f>IFERROR(VLOOKUP(Adhérents!D106,Liste!$A$2:$B$5,2,FALSE),"")</f>
        <v/>
      </c>
      <c r="Q102" t="str">
        <f>IFERROR(IF(COUNTIF(Adhérents!D$6:D106,Liste!$A$4)&gt;VLOOKUP('Bulletin Adhésion Membre'!$G$30,Paramètres!$B$8:$D$12,3,FALSE),VLOOKUP(Adhérents!D106,Liste!$A$2:$D$5,4,FALSE),VLOOKUP(Adhérents!D106,Liste!$A$2:$D$5,3,FALSE)),"")</f>
        <v/>
      </c>
      <c r="R102" t="s">
        <v>141</v>
      </c>
      <c r="S102" s="2">
        <v>46022</v>
      </c>
      <c r="T102" t="str">
        <f>CONCATENATE(Adhérents!M106,IF(Adhérents!N106&lt;&gt;0,"|",""),Adhérents!N106,IF(Adhérents!O106&lt;&gt;0,"|",""),Adhérents!O106)</f>
        <v/>
      </c>
      <c r="U102" t="str">
        <f>IFERROR(IF(Adhérents!L106="Sur la base du code postal","Chapitre "&amp;VLOOKUP(VALUE(LEFT(Adhérents!K106,2)),Liste!$N$2:$Q$102,4,FALSE),"Chapitre "&amp;Adhérents!L106),"")</f>
        <v/>
      </c>
    </row>
    <row r="103" spans="1:21">
      <c r="A103">
        <f>Adhérents!I107</f>
        <v>0</v>
      </c>
      <c r="B103">
        <f>Adhérents!H107</f>
        <v>0</v>
      </c>
      <c r="C103">
        <f>Adhérents!J107</f>
        <v>0</v>
      </c>
      <c r="D103" s="136">
        <f>Adhérents!K107</f>
        <v>0</v>
      </c>
      <c r="E103" t="s">
        <v>139</v>
      </c>
      <c r="F103" t="str">
        <f>IF(Adhérents!G107="M.","M",IF(Adhérents!G107="Mme","F",""))</f>
        <v/>
      </c>
      <c r="G103">
        <v>0</v>
      </c>
      <c r="H103" t="s">
        <v>140</v>
      </c>
      <c r="I103" s="2">
        <f t="shared" ca="1" si="1"/>
        <v>46300</v>
      </c>
      <c r="J103" s="153">
        <f>Paramètres!$C$22</f>
        <v>46296</v>
      </c>
      <c r="K103" s="2">
        <f>Paramètres!$C$23</f>
        <v>46843</v>
      </c>
      <c r="L10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3">
        <f>Adhérents!E107</f>
        <v>0</v>
      </c>
      <c r="N103" t="str">
        <f>'Bulletin Adhésion Membre'!$B$24</f>
        <v/>
      </c>
      <c r="O103">
        <f>Adhérents!F107</f>
        <v>0</v>
      </c>
      <c r="P103" t="str">
        <f>IFERROR(VLOOKUP(Adhérents!D107,Liste!$A$2:$B$5,2,FALSE),"")</f>
        <v/>
      </c>
      <c r="Q103" t="str">
        <f>IFERROR(IF(COUNTIF(Adhérents!D$6:D107,Liste!$A$4)&gt;VLOOKUP('Bulletin Adhésion Membre'!$G$30,Paramètres!$B$8:$D$12,3,FALSE),VLOOKUP(Adhérents!D107,Liste!$A$2:$D$5,4,FALSE),VLOOKUP(Adhérents!D107,Liste!$A$2:$D$5,3,FALSE)),"")</f>
        <v/>
      </c>
      <c r="R103" t="s">
        <v>141</v>
      </c>
      <c r="S103" s="2">
        <v>46022</v>
      </c>
      <c r="T103" t="str">
        <f>CONCATENATE(Adhérents!M107,IF(Adhérents!N107&lt;&gt;0,"|",""),Adhérents!N107,IF(Adhérents!O107&lt;&gt;0,"|",""),Adhérents!O107)</f>
        <v/>
      </c>
      <c r="U103" t="str">
        <f>IFERROR(IF(Adhérents!L107="Sur la base du code postal","Chapitre "&amp;VLOOKUP(VALUE(LEFT(Adhérents!K107,2)),Liste!$N$2:$Q$102,4,FALSE),"Chapitre "&amp;Adhérents!L107),"")</f>
        <v/>
      </c>
    </row>
    <row r="104" spans="1:21">
      <c r="A104">
        <f>Adhérents!I108</f>
        <v>0</v>
      </c>
      <c r="B104">
        <f>Adhérents!H108</f>
        <v>0</v>
      </c>
      <c r="C104">
        <f>Adhérents!J108</f>
        <v>0</v>
      </c>
      <c r="D104" s="136">
        <f>Adhérents!K108</f>
        <v>0</v>
      </c>
      <c r="E104" t="s">
        <v>139</v>
      </c>
      <c r="F104" t="str">
        <f>IF(Adhérents!G108="M.","M",IF(Adhérents!G108="Mme","F",""))</f>
        <v/>
      </c>
      <c r="G104">
        <v>0</v>
      </c>
      <c r="H104" t="s">
        <v>140</v>
      </c>
      <c r="I104" s="2">
        <f t="shared" ca="1" si="1"/>
        <v>46300</v>
      </c>
      <c r="J104" s="153">
        <f>Paramètres!$C$22</f>
        <v>46296</v>
      </c>
      <c r="K104" s="2">
        <f>Paramètres!$C$23</f>
        <v>46843</v>
      </c>
      <c r="L10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4">
        <f>Adhérents!E108</f>
        <v>0</v>
      </c>
      <c r="N104" t="str">
        <f>'Bulletin Adhésion Membre'!$B$24</f>
        <v/>
      </c>
      <c r="O104">
        <f>Adhérents!F108</f>
        <v>0</v>
      </c>
      <c r="P104" t="str">
        <f>IFERROR(VLOOKUP(Adhérents!D108,Liste!$A$2:$B$5,2,FALSE),"")</f>
        <v/>
      </c>
      <c r="Q104" t="str">
        <f>IFERROR(IF(COUNTIF(Adhérents!D$6:D108,Liste!$A$4)&gt;VLOOKUP('Bulletin Adhésion Membre'!$G$30,Paramètres!$B$8:$D$12,3,FALSE),VLOOKUP(Adhérents!D108,Liste!$A$2:$D$5,4,FALSE),VLOOKUP(Adhérents!D108,Liste!$A$2:$D$5,3,FALSE)),"")</f>
        <v/>
      </c>
      <c r="R104" t="s">
        <v>141</v>
      </c>
      <c r="S104" s="2">
        <v>46022</v>
      </c>
      <c r="T104" t="str">
        <f>CONCATENATE(Adhérents!M108,IF(Adhérents!N108&lt;&gt;0,"|",""),Adhérents!N108,IF(Adhérents!O108&lt;&gt;0,"|",""),Adhérents!O108)</f>
        <v/>
      </c>
      <c r="U104" t="str">
        <f>IFERROR(IF(Adhérents!L108="Sur la base du code postal","Chapitre "&amp;VLOOKUP(VALUE(LEFT(Adhérents!K108,2)),Liste!$N$2:$Q$102,4,FALSE),"Chapitre "&amp;Adhérents!L108),"")</f>
        <v/>
      </c>
    </row>
    <row r="105" spans="1:21">
      <c r="A105">
        <f>Adhérents!I109</f>
        <v>0</v>
      </c>
      <c r="B105">
        <f>Adhérents!H109</f>
        <v>0</v>
      </c>
      <c r="C105">
        <f>Adhérents!J109</f>
        <v>0</v>
      </c>
      <c r="D105" s="136">
        <f>Adhérents!K109</f>
        <v>0</v>
      </c>
      <c r="E105" t="s">
        <v>139</v>
      </c>
      <c r="F105" t="str">
        <f>IF(Adhérents!G109="M.","M",IF(Adhérents!G109="Mme","F",""))</f>
        <v/>
      </c>
      <c r="G105">
        <v>0</v>
      </c>
      <c r="H105" t="s">
        <v>140</v>
      </c>
      <c r="I105" s="2">
        <f t="shared" ca="1" si="1"/>
        <v>46300</v>
      </c>
      <c r="J105" s="153">
        <f>Paramètres!$C$22</f>
        <v>46296</v>
      </c>
      <c r="K105" s="2">
        <f>Paramètres!$C$23</f>
        <v>46843</v>
      </c>
      <c r="L10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5">
        <f>Adhérents!E109</f>
        <v>0</v>
      </c>
      <c r="N105" t="str">
        <f>'Bulletin Adhésion Membre'!$B$24</f>
        <v/>
      </c>
      <c r="O105">
        <f>Adhérents!F109</f>
        <v>0</v>
      </c>
      <c r="P105" t="str">
        <f>IFERROR(VLOOKUP(Adhérents!D109,Liste!$A$2:$B$5,2,FALSE),"")</f>
        <v/>
      </c>
      <c r="Q105" t="str">
        <f>IFERROR(IF(COUNTIF(Adhérents!D$6:D109,Liste!$A$4)&gt;VLOOKUP('Bulletin Adhésion Membre'!$G$30,Paramètres!$B$8:$D$12,3,FALSE),VLOOKUP(Adhérents!D109,Liste!$A$2:$D$5,4,FALSE),VLOOKUP(Adhérents!D109,Liste!$A$2:$D$5,3,FALSE)),"")</f>
        <v/>
      </c>
      <c r="R105" t="s">
        <v>141</v>
      </c>
      <c r="S105" s="2">
        <v>46022</v>
      </c>
      <c r="T105" t="str">
        <f>CONCATENATE(Adhérents!M109,IF(Adhérents!N109&lt;&gt;0,"|",""),Adhérents!N109,IF(Adhérents!O109&lt;&gt;0,"|",""),Adhérents!O109)</f>
        <v/>
      </c>
      <c r="U105" t="str">
        <f>IFERROR(IF(Adhérents!L109="Sur la base du code postal","Chapitre "&amp;VLOOKUP(VALUE(LEFT(Adhérents!K109,2)),Liste!$N$2:$Q$102,4,FALSE),"Chapitre "&amp;Adhérents!L109),"")</f>
        <v/>
      </c>
    </row>
    <row r="106" spans="1:21">
      <c r="A106">
        <f>Adhérents!I110</f>
        <v>0</v>
      </c>
      <c r="B106">
        <f>Adhérents!H110</f>
        <v>0</v>
      </c>
      <c r="C106">
        <f>Adhérents!J110</f>
        <v>0</v>
      </c>
      <c r="D106" s="136">
        <f>Adhérents!K110</f>
        <v>0</v>
      </c>
      <c r="E106" t="s">
        <v>139</v>
      </c>
      <c r="F106" t="str">
        <f>IF(Adhérents!G110="M.","M",IF(Adhérents!G110="Mme","F",""))</f>
        <v/>
      </c>
      <c r="G106">
        <v>0</v>
      </c>
      <c r="H106" t="s">
        <v>140</v>
      </c>
      <c r="I106" s="2">
        <f t="shared" ca="1" si="1"/>
        <v>46300</v>
      </c>
      <c r="J106" s="153">
        <f>Paramètres!$C$22</f>
        <v>46296</v>
      </c>
      <c r="K106" s="2">
        <f>Paramètres!$C$23</f>
        <v>46843</v>
      </c>
      <c r="L10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6">
        <f>Adhérents!E110</f>
        <v>0</v>
      </c>
      <c r="N106" t="str">
        <f>'Bulletin Adhésion Membre'!$B$24</f>
        <v/>
      </c>
      <c r="O106">
        <f>Adhérents!F110</f>
        <v>0</v>
      </c>
      <c r="P106" t="str">
        <f>IFERROR(VLOOKUP(Adhérents!D110,Liste!$A$2:$B$5,2,FALSE),"")</f>
        <v/>
      </c>
      <c r="Q106" t="str">
        <f>IFERROR(IF(COUNTIF(Adhérents!D$6:D110,Liste!$A$4)&gt;VLOOKUP('Bulletin Adhésion Membre'!$G$30,Paramètres!$B$8:$D$12,3,FALSE),VLOOKUP(Adhérents!D110,Liste!$A$2:$D$5,4,FALSE),VLOOKUP(Adhérents!D110,Liste!$A$2:$D$5,3,FALSE)),"")</f>
        <v/>
      </c>
      <c r="R106" t="s">
        <v>141</v>
      </c>
      <c r="S106" s="2">
        <v>46022</v>
      </c>
      <c r="T106" t="str">
        <f>CONCATENATE(Adhérents!M110,IF(Adhérents!N110&lt;&gt;0,"|",""),Adhérents!N110,IF(Adhérents!O110&lt;&gt;0,"|",""),Adhérents!O110)</f>
        <v/>
      </c>
      <c r="U106" t="str">
        <f>IFERROR(IF(Adhérents!L110="Sur la base du code postal","Chapitre "&amp;VLOOKUP(VALUE(LEFT(Adhérents!K110,2)),Liste!$N$2:$Q$102,4,FALSE),"Chapitre "&amp;Adhérents!L110),"")</f>
        <v/>
      </c>
    </row>
    <row r="107" spans="1:21">
      <c r="A107">
        <f>Adhérents!I111</f>
        <v>0</v>
      </c>
      <c r="B107">
        <f>Adhérents!H111</f>
        <v>0</v>
      </c>
      <c r="C107">
        <f>Adhérents!J111</f>
        <v>0</v>
      </c>
      <c r="D107" s="136">
        <f>Adhérents!K111</f>
        <v>0</v>
      </c>
      <c r="E107" t="s">
        <v>139</v>
      </c>
      <c r="F107" t="str">
        <f>IF(Adhérents!G111="M.","M",IF(Adhérents!G111="Mme","F",""))</f>
        <v/>
      </c>
      <c r="G107">
        <v>0</v>
      </c>
      <c r="H107" t="s">
        <v>140</v>
      </c>
      <c r="I107" s="2">
        <f t="shared" ca="1" si="1"/>
        <v>46300</v>
      </c>
      <c r="J107" s="153">
        <f>Paramètres!$C$22</f>
        <v>46296</v>
      </c>
      <c r="K107" s="2">
        <f>Paramètres!$C$23</f>
        <v>46843</v>
      </c>
      <c r="L10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7">
        <f>Adhérents!E111</f>
        <v>0</v>
      </c>
      <c r="N107" t="str">
        <f>'Bulletin Adhésion Membre'!$B$24</f>
        <v/>
      </c>
      <c r="O107">
        <f>Adhérents!F111</f>
        <v>0</v>
      </c>
      <c r="P107" t="str">
        <f>IFERROR(VLOOKUP(Adhérents!D111,Liste!$A$2:$B$5,2,FALSE),"")</f>
        <v/>
      </c>
      <c r="Q107" t="str">
        <f>IFERROR(IF(COUNTIF(Adhérents!D$6:D111,Liste!$A$4)&gt;VLOOKUP('Bulletin Adhésion Membre'!$G$30,Paramètres!$B$8:$D$12,3,FALSE),VLOOKUP(Adhérents!D111,Liste!$A$2:$D$5,4,FALSE),VLOOKUP(Adhérents!D111,Liste!$A$2:$D$5,3,FALSE)),"")</f>
        <v/>
      </c>
      <c r="R107" t="s">
        <v>141</v>
      </c>
      <c r="S107" s="2">
        <v>46022</v>
      </c>
      <c r="T107" t="str">
        <f>CONCATENATE(Adhérents!M111,IF(Adhérents!N111&lt;&gt;0,"|",""),Adhérents!N111,IF(Adhérents!O111&lt;&gt;0,"|",""),Adhérents!O111)</f>
        <v/>
      </c>
      <c r="U107" t="str">
        <f>IFERROR(IF(Adhérents!L111="Sur la base du code postal","Chapitre "&amp;VLOOKUP(VALUE(LEFT(Adhérents!K111,2)),Liste!$N$2:$Q$102,4,FALSE),"Chapitre "&amp;Adhérents!L111),"")</f>
        <v/>
      </c>
    </row>
    <row r="108" spans="1:21">
      <c r="A108">
        <f>Adhérents!I112</f>
        <v>0</v>
      </c>
      <c r="B108">
        <f>Adhérents!H112</f>
        <v>0</v>
      </c>
      <c r="C108">
        <f>Adhérents!J112</f>
        <v>0</v>
      </c>
      <c r="D108" s="136">
        <f>Adhérents!K112</f>
        <v>0</v>
      </c>
      <c r="E108" t="s">
        <v>139</v>
      </c>
      <c r="F108" t="str">
        <f>IF(Adhérents!G112="M.","M",IF(Adhérents!G112="Mme","F",""))</f>
        <v/>
      </c>
      <c r="G108">
        <v>0</v>
      </c>
      <c r="H108" t="s">
        <v>140</v>
      </c>
      <c r="I108" s="2">
        <f t="shared" ca="1" si="1"/>
        <v>46300</v>
      </c>
      <c r="J108" s="153">
        <f>Paramètres!$C$22</f>
        <v>46296</v>
      </c>
      <c r="K108" s="2">
        <f>Paramètres!$C$23</f>
        <v>46843</v>
      </c>
      <c r="L10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8">
        <f>Adhérents!E112</f>
        <v>0</v>
      </c>
      <c r="N108" t="str">
        <f>'Bulletin Adhésion Membre'!$B$24</f>
        <v/>
      </c>
      <c r="O108">
        <f>Adhérents!F112</f>
        <v>0</v>
      </c>
      <c r="P108" t="str">
        <f>IFERROR(VLOOKUP(Adhérents!D112,Liste!$A$2:$B$5,2,FALSE),"")</f>
        <v/>
      </c>
      <c r="Q108" t="str">
        <f>IFERROR(IF(COUNTIF(Adhérents!D$6:D112,Liste!$A$4)&gt;VLOOKUP('Bulletin Adhésion Membre'!$G$30,Paramètres!$B$8:$D$12,3,FALSE),VLOOKUP(Adhérents!D112,Liste!$A$2:$D$5,4,FALSE),VLOOKUP(Adhérents!D112,Liste!$A$2:$D$5,3,FALSE)),"")</f>
        <v/>
      </c>
      <c r="R108" t="s">
        <v>141</v>
      </c>
      <c r="S108" s="2">
        <v>46022</v>
      </c>
      <c r="T108" t="str">
        <f>CONCATENATE(Adhérents!M112,IF(Adhérents!N112&lt;&gt;0,"|",""),Adhérents!N112,IF(Adhérents!O112&lt;&gt;0,"|",""),Adhérents!O112)</f>
        <v/>
      </c>
      <c r="U108" t="str">
        <f>IFERROR(IF(Adhérents!L112="Sur la base du code postal","Chapitre "&amp;VLOOKUP(VALUE(LEFT(Adhérents!K112,2)),Liste!$N$2:$Q$102,4,FALSE),"Chapitre "&amp;Adhérents!L112),"")</f>
        <v/>
      </c>
    </row>
    <row r="109" spans="1:21">
      <c r="A109">
        <f>Adhérents!I113</f>
        <v>0</v>
      </c>
      <c r="B109">
        <f>Adhérents!H113</f>
        <v>0</v>
      </c>
      <c r="C109">
        <f>Adhérents!J113</f>
        <v>0</v>
      </c>
      <c r="D109" s="136">
        <f>Adhérents!K113</f>
        <v>0</v>
      </c>
      <c r="E109" t="s">
        <v>139</v>
      </c>
      <c r="F109" t="str">
        <f>IF(Adhérents!G113="M.","M",IF(Adhérents!G113="Mme","F",""))</f>
        <v/>
      </c>
      <c r="G109">
        <v>0</v>
      </c>
      <c r="H109" t="s">
        <v>140</v>
      </c>
      <c r="I109" s="2">
        <f t="shared" ca="1" si="1"/>
        <v>46300</v>
      </c>
      <c r="J109" s="153">
        <f>Paramètres!$C$22</f>
        <v>46296</v>
      </c>
      <c r="K109" s="2">
        <f>Paramètres!$C$23</f>
        <v>46843</v>
      </c>
      <c r="L10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09">
        <f>Adhérents!E113</f>
        <v>0</v>
      </c>
      <c r="N109" t="str">
        <f>'Bulletin Adhésion Membre'!$B$24</f>
        <v/>
      </c>
      <c r="O109">
        <f>Adhérents!F113</f>
        <v>0</v>
      </c>
      <c r="P109" t="str">
        <f>IFERROR(VLOOKUP(Adhérents!D113,Liste!$A$2:$B$5,2,FALSE),"")</f>
        <v/>
      </c>
      <c r="Q109" t="str">
        <f>IFERROR(IF(COUNTIF(Adhérents!D$6:D113,Liste!$A$4)&gt;VLOOKUP('Bulletin Adhésion Membre'!$G$30,Paramètres!$B$8:$D$12,3,FALSE),VLOOKUP(Adhérents!D113,Liste!$A$2:$D$5,4,FALSE),VLOOKUP(Adhérents!D113,Liste!$A$2:$D$5,3,FALSE)),"")</f>
        <v/>
      </c>
      <c r="R109" t="s">
        <v>141</v>
      </c>
      <c r="S109" s="2">
        <v>46022</v>
      </c>
      <c r="T109" t="str">
        <f>CONCATENATE(Adhérents!M113,IF(Adhérents!N113&lt;&gt;0,"|",""),Adhérents!N113,IF(Adhérents!O113&lt;&gt;0,"|",""),Adhérents!O113)</f>
        <v/>
      </c>
      <c r="U109" t="str">
        <f>IFERROR(IF(Adhérents!L113="Sur la base du code postal","Chapitre "&amp;VLOOKUP(VALUE(LEFT(Adhérents!K113,2)),Liste!$N$2:$Q$102,4,FALSE),"Chapitre "&amp;Adhérents!L113),"")</f>
        <v/>
      </c>
    </row>
    <row r="110" spans="1:21">
      <c r="A110">
        <f>Adhérents!I114</f>
        <v>0</v>
      </c>
      <c r="B110">
        <f>Adhérents!H114</f>
        <v>0</v>
      </c>
      <c r="C110">
        <f>Adhérents!J114</f>
        <v>0</v>
      </c>
      <c r="D110" s="136">
        <f>Adhérents!K114</f>
        <v>0</v>
      </c>
      <c r="E110" t="s">
        <v>139</v>
      </c>
      <c r="F110" t="str">
        <f>IF(Adhérents!G114="M.","M",IF(Adhérents!G114="Mme","F",""))</f>
        <v/>
      </c>
      <c r="G110">
        <v>0</v>
      </c>
      <c r="H110" t="s">
        <v>140</v>
      </c>
      <c r="I110" s="2">
        <f t="shared" ca="1" si="1"/>
        <v>46300</v>
      </c>
      <c r="J110" s="153">
        <f>Paramètres!$C$22</f>
        <v>46296</v>
      </c>
      <c r="K110" s="2">
        <f>Paramètres!$C$23</f>
        <v>46843</v>
      </c>
      <c r="L11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0">
        <f>Adhérents!E114</f>
        <v>0</v>
      </c>
      <c r="N110" t="str">
        <f>'Bulletin Adhésion Membre'!$B$24</f>
        <v/>
      </c>
      <c r="O110">
        <f>Adhérents!F114</f>
        <v>0</v>
      </c>
      <c r="P110" t="str">
        <f>IFERROR(VLOOKUP(Adhérents!D114,Liste!$A$2:$B$5,2,FALSE),"")</f>
        <v/>
      </c>
      <c r="Q110" t="str">
        <f>IFERROR(IF(COUNTIF(Adhérents!D$6:D114,Liste!$A$4)&gt;VLOOKUP('Bulletin Adhésion Membre'!$G$30,Paramètres!$B$8:$D$12,3,FALSE),VLOOKUP(Adhérents!D114,Liste!$A$2:$D$5,4,FALSE),VLOOKUP(Adhérents!D114,Liste!$A$2:$D$5,3,FALSE)),"")</f>
        <v/>
      </c>
      <c r="R110" t="s">
        <v>141</v>
      </c>
      <c r="S110" s="2">
        <v>46022</v>
      </c>
      <c r="T110" t="str">
        <f>CONCATENATE(Adhérents!M114,IF(Adhérents!N114&lt;&gt;0,"|",""),Adhérents!N114,IF(Adhérents!O114&lt;&gt;0,"|",""),Adhérents!O114)</f>
        <v/>
      </c>
      <c r="U110" t="str">
        <f>IFERROR(IF(Adhérents!L114="Sur la base du code postal","Chapitre "&amp;VLOOKUP(VALUE(LEFT(Adhérents!K114,2)),Liste!$N$2:$Q$102,4,FALSE),"Chapitre "&amp;Adhérents!L114),"")</f>
        <v/>
      </c>
    </row>
    <row r="111" spans="1:21">
      <c r="A111">
        <f>Adhérents!I115</f>
        <v>0</v>
      </c>
      <c r="B111">
        <f>Adhérents!H115</f>
        <v>0</v>
      </c>
      <c r="C111">
        <f>Adhérents!J115</f>
        <v>0</v>
      </c>
      <c r="D111" s="136">
        <f>Adhérents!K115</f>
        <v>0</v>
      </c>
      <c r="E111" t="s">
        <v>139</v>
      </c>
      <c r="F111" t="str">
        <f>IF(Adhérents!G115="M.","M",IF(Adhérents!G115="Mme","F",""))</f>
        <v/>
      </c>
      <c r="G111">
        <v>0</v>
      </c>
      <c r="H111" t="s">
        <v>140</v>
      </c>
      <c r="I111" s="2">
        <f t="shared" ca="1" si="1"/>
        <v>46300</v>
      </c>
      <c r="J111" s="153">
        <f>Paramètres!$C$22</f>
        <v>46296</v>
      </c>
      <c r="K111" s="2">
        <f>Paramètres!$C$23</f>
        <v>46843</v>
      </c>
      <c r="L11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1">
        <f>Adhérents!E115</f>
        <v>0</v>
      </c>
      <c r="N111" t="str">
        <f>'Bulletin Adhésion Membre'!$B$24</f>
        <v/>
      </c>
      <c r="O111">
        <f>Adhérents!F115</f>
        <v>0</v>
      </c>
      <c r="P111" t="str">
        <f>IFERROR(VLOOKUP(Adhérents!D115,Liste!$A$2:$B$5,2,FALSE),"")</f>
        <v/>
      </c>
      <c r="Q111" t="str">
        <f>IFERROR(IF(COUNTIF(Adhérents!D$6:D115,Liste!$A$4)&gt;VLOOKUP('Bulletin Adhésion Membre'!$G$30,Paramètres!$B$8:$D$12,3,FALSE),VLOOKUP(Adhérents!D115,Liste!$A$2:$D$5,4,FALSE),VLOOKUP(Adhérents!D115,Liste!$A$2:$D$5,3,FALSE)),"")</f>
        <v/>
      </c>
      <c r="R111" t="s">
        <v>141</v>
      </c>
      <c r="S111" s="2">
        <v>46022</v>
      </c>
      <c r="T111" t="str">
        <f>CONCATENATE(Adhérents!M115,IF(Adhérents!N115&lt;&gt;0,"|",""),Adhérents!N115,IF(Adhérents!O115&lt;&gt;0,"|",""),Adhérents!O115)</f>
        <v/>
      </c>
      <c r="U111" t="str">
        <f>IFERROR(IF(Adhérents!L115="Sur la base du code postal","Chapitre "&amp;VLOOKUP(VALUE(LEFT(Adhérents!K115,2)),Liste!$N$2:$Q$102,4,FALSE),"Chapitre "&amp;Adhérents!L115),"")</f>
        <v/>
      </c>
    </row>
    <row r="112" spans="1:21">
      <c r="A112">
        <f>Adhérents!I116</f>
        <v>0</v>
      </c>
      <c r="B112">
        <f>Adhérents!H116</f>
        <v>0</v>
      </c>
      <c r="C112">
        <f>Adhérents!J116</f>
        <v>0</v>
      </c>
      <c r="D112" s="136">
        <f>Adhérents!K116</f>
        <v>0</v>
      </c>
      <c r="E112" t="s">
        <v>139</v>
      </c>
      <c r="F112" t="str">
        <f>IF(Adhérents!G116="M.","M",IF(Adhérents!G116="Mme","F",""))</f>
        <v/>
      </c>
      <c r="G112">
        <v>0</v>
      </c>
      <c r="H112" t="s">
        <v>140</v>
      </c>
      <c r="I112" s="2">
        <f t="shared" ca="1" si="1"/>
        <v>46300</v>
      </c>
      <c r="J112" s="153">
        <f>Paramètres!$C$22</f>
        <v>46296</v>
      </c>
      <c r="K112" s="2">
        <f>Paramètres!$C$23</f>
        <v>46843</v>
      </c>
      <c r="L11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2">
        <f>Adhérents!E116</f>
        <v>0</v>
      </c>
      <c r="N112" t="str">
        <f>'Bulletin Adhésion Membre'!$B$24</f>
        <v/>
      </c>
      <c r="O112">
        <f>Adhérents!F116</f>
        <v>0</v>
      </c>
      <c r="P112" t="str">
        <f>IFERROR(VLOOKUP(Adhérents!D116,Liste!$A$2:$B$5,2,FALSE),"")</f>
        <v/>
      </c>
      <c r="Q112" t="str">
        <f>IFERROR(IF(COUNTIF(Adhérents!D$6:D116,Liste!$A$4)&gt;VLOOKUP('Bulletin Adhésion Membre'!$G$30,Paramètres!$B$8:$D$12,3,FALSE),VLOOKUP(Adhérents!D116,Liste!$A$2:$D$5,4,FALSE),VLOOKUP(Adhérents!D116,Liste!$A$2:$D$5,3,FALSE)),"")</f>
        <v/>
      </c>
      <c r="R112" t="s">
        <v>141</v>
      </c>
      <c r="S112" s="2">
        <v>46022</v>
      </c>
      <c r="T112" t="str">
        <f>CONCATENATE(Adhérents!M116,IF(Adhérents!N116&lt;&gt;0,"|",""),Adhérents!N116,IF(Adhérents!O116&lt;&gt;0,"|",""),Adhérents!O116)</f>
        <v/>
      </c>
      <c r="U112" t="str">
        <f>IFERROR(IF(Adhérents!L116="Sur la base du code postal","Chapitre "&amp;VLOOKUP(VALUE(LEFT(Adhérents!K116,2)),Liste!$N$2:$Q$102,4,FALSE),"Chapitre "&amp;Adhérents!L116),"")</f>
        <v/>
      </c>
    </row>
    <row r="113" spans="1:21">
      <c r="A113">
        <f>Adhérents!I117</f>
        <v>0</v>
      </c>
      <c r="B113">
        <f>Adhérents!H117</f>
        <v>0</v>
      </c>
      <c r="C113">
        <f>Adhérents!J117</f>
        <v>0</v>
      </c>
      <c r="D113" s="136">
        <f>Adhérents!K117</f>
        <v>0</v>
      </c>
      <c r="E113" t="s">
        <v>139</v>
      </c>
      <c r="F113" t="str">
        <f>IF(Adhérents!G117="M.","M",IF(Adhérents!G117="Mme","F",""))</f>
        <v/>
      </c>
      <c r="G113">
        <v>0</v>
      </c>
      <c r="H113" t="s">
        <v>140</v>
      </c>
      <c r="I113" s="2">
        <f t="shared" ca="1" si="1"/>
        <v>46300</v>
      </c>
      <c r="J113" s="153">
        <f>Paramètres!$C$22</f>
        <v>46296</v>
      </c>
      <c r="K113" s="2">
        <f>Paramètres!$C$23</f>
        <v>46843</v>
      </c>
      <c r="L11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3">
        <f>Adhérents!E117</f>
        <v>0</v>
      </c>
      <c r="N113" t="str">
        <f>'Bulletin Adhésion Membre'!$B$24</f>
        <v/>
      </c>
      <c r="O113">
        <f>Adhérents!F117</f>
        <v>0</v>
      </c>
      <c r="P113" t="str">
        <f>IFERROR(VLOOKUP(Adhérents!D117,Liste!$A$2:$B$5,2,FALSE),"")</f>
        <v/>
      </c>
      <c r="Q113" t="str">
        <f>IFERROR(IF(COUNTIF(Adhérents!D$6:D117,Liste!$A$4)&gt;VLOOKUP('Bulletin Adhésion Membre'!$G$30,Paramètres!$B$8:$D$12,3,FALSE),VLOOKUP(Adhérents!D117,Liste!$A$2:$D$5,4,FALSE),VLOOKUP(Adhérents!D117,Liste!$A$2:$D$5,3,FALSE)),"")</f>
        <v/>
      </c>
      <c r="R113" t="s">
        <v>141</v>
      </c>
      <c r="S113" s="2">
        <v>46022</v>
      </c>
      <c r="T113" t="str">
        <f>CONCATENATE(Adhérents!M117,IF(Adhérents!N117&lt;&gt;0,"|",""),Adhérents!N117,IF(Adhérents!O117&lt;&gt;0,"|",""),Adhérents!O117)</f>
        <v/>
      </c>
      <c r="U113" t="str">
        <f>IFERROR(IF(Adhérents!L117="Sur la base du code postal","Chapitre "&amp;VLOOKUP(VALUE(LEFT(Adhérents!K117,2)),Liste!$N$2:$Q$102,4,FALSE),"Chapitre "&amp;Adhérents!L117),"")</f>
        <v/>
      </c>
    </row>
    <row r="114" spans="1:21">
      <c r="A114">
        <f>Adhérents!I118</f>
        <v>0</v>
      </c>
      <c r="B114">
        <f>Adhérents!H118</f>
        <v>0</v>
      </c>
      <c r="C114">
        <f>Adhérents!J118</f>
        <v>0</v>
      </c>
      <c r="D114" s="136">
        <f>Adhérents!K118</f>
        <v>0</v>
      </c>
      <c r="E114" t="s">
        <v>139</v>
      </c>
      <c r="F114" t="str">
        <f>IF(Adhérents!G118="M.","M",IF(Adhérents!G118="Mme","F",""))</f>
        <v/>
      </c>
      <c r="G114">
        <v>0</v>
      </c>
      <c r="H114" t="s">
        <v>140</v>
      </c>
      <c r="I114" s="2">
        <f t="shared" ca="1" si="1"/>
        <v>46300</v>
      </c>
      <c r="J114" s="153">
        <f>Paramètres!$C$22</f>
        <v>46296</v>
      </c>
      <c r="K114" s="2">
        <f>Paramètres!$C$23</f>
        <v>46843</v>
      </c>
      <c r="L11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4">
        <f>Adhérents!E118</f>
        <v>0</v>
      </c>
      <c r="N114" t="str">
        <f>'Bulletin Adhésion Membre'!$B$24</f>
        <v/>
      </c>
      <c r="O114">
        <f>Adhérents!F118</f>
        <v>0</v>
      </c>
      <c r="P114" t="str">
        <f>IFERROR(VLOOKUP(Adhérents!D118,Liste!$A$2:$B$5,2,FALSE),"")</f>
        <v/>
      </c>
      <c r="Q114" t="str">
        <f>IFERROR(IF(COUNTIF(Adhérents!D$6:D118,Liste!$A$4)&gt;VLOOKUP('Bulletin Adhésion Membre'!$G$30,Paramètres!$B$8:$D$12,3,FALSE),VLOOKUP(Adhérents!D118,Liste!$A$2:$D$5,4,FALSE),VLOOKUP(Adhérents!D118,Liste!$A$2:$D$5,3,FALSE)),"")</f>
        <v/>
      </c>
      <c r="R114" t="s">
        <v>141</v>
      </c>
      <c r="S114" s="2">
        <v>46022</v>
      </c>
      <c r="T114" t="str">
        <f>CONCATENATE(Adhérents!M118,IF(Adhérents!N118&lt;&gt;0,"|",""),Adhérents!N118,IF(Adhérents!O118&lt;&gt;0,"|",""),Adhérents!O118)</f>
        <v/>
      </c>
      <c r="U114" t="str">
        <f>IFERROR(IF(Adhérents!L118="Sur la base du code postal","Chapitre "&amp;VLOOKUP(VALUE(LEFT(Adhérents!K118,2)),Liste!$N$2:$Q$102,4,FALSE),"Chapitre "&amp;Adhérents!L118),"")</f>
        <v/>
      </c>
    </row>
    <row r="115" spans="1:21">
      <c r="A115">
        <f>Adhérents!I119</f>
        <v>0</v>
      </c>
      <c r="B115">
        <f>Adhérents!H119</f>
        <v>0</v>
      </c>
      <c r="C115">
        <f>Adhérents!J119</f>
        <v>0</v>
      </c>
      <c r="D115" s="136">
        <f>Adhérents!K119</f>
        <v>0</v>
      </c>
      <c r="E115" t="s">
        <v>139</v>
      </c>
      <c r="F115" t="str">
        <f>IF(Adhérents!G119="M.","M",IF(Adhérents!G119="Mme","F",""))</f>
        <v/>
      </c>
      <c r="G115">
        <v>0</v>
      </c>
      <c r="H115" t="s">
        <v>140</v>
      </c>
      <c r="I115" s="2">
        <f t="shared" ca="1" si="1"/>
        <v>46300</v>
      </c>
      <c r="J115" s="153">
        <f>Paramètres!$C$22</f>
        <v>46296</v>
      </c>
      <c r="K115" s="2">
        <f>Paramètres!$C$23</f>
        <v>46843</v>
      </c>
      <c r="L11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5">
        <f>Adhérents!E119</f>
        <v>0</v>
      </c>
      <c r="N115" t="str">
        <f>'Bulletin Adhésion Membre'!$B$24</f>
        <v/>
      </c>
      <c r="O115">
        <f>Adhérents!F119</f>
        <v>0</v>
      </c>
      <c r="P115" t="str">
        <f>IFERROR(VLOOKUP(Adhérents!D119,Liste!$A$2:$B$5,2,FALSE),"")</f>
        <v/>
      </c>
      <c r="Q115" t="str">
        <f>IFERROR(IF(COUNTIF(Adhérents!D$6:D119,Liste!$A$4)&gt;VLOOKUP('Bulletin Adhésion Membre'!$G$30,Paramètres!$B$8:$D$12,3,FALSE),VLOOKUP(Adhérents!D119,Liste!$A$2:$D$5,4,FALSE),VLOOKUP(Adhérents!D119,Liste!$A$2:$D$5,3,FALSE)),"")</f>
        <v/>
      </c>
      <c r="R115" t="s">
        <v>141</v>
      </c>
      <c r="S115" s="2">
        <v>46022</v>
      </c>
      <c r="T115" t="str">
        <f>CONCATENATE(Adhérents!M119,IF(Adhérents!N119&lt;&gt;0,"|",""),Adhérents!N119,IF(Adhérents!O119&lt;&gt;0,"|",""),Adhérents!O119)</f>
        <v/>
      </c>
      <c r="U115" t="str">
        <f>IFERROR(IF(Adhérents!L119="Sur la base du code postal","Chapitre "&amp;VLOOKUP(VALUE(LEFT(Adhérents!K119,2)),Liste!$N$2:$Q$102,4,FALSE),"Chapitre "&amp;Adhérents!L119),"")</f>
        <v/>
      </c>
    </row>
    <row r="116" spans="1:21">
      <c r="A116">
        <f>Adhérents!I120</f>
        <v>0</v>
      </c>
      <c r="B116">
        <f>Adhérents!H120</f>
        <v>0</v>
      </c>
      <c r="C116">
        <f>Adhérents!J120</f>
        <v>0</v>
      </c>
      <c r="D116" s="136">
        <f>Adhérents!K120</f>
        <v>0</v>
      </c>
      <c r="E116" t="s">
        <v>139</v>
      </c>
      <c r="F116" t="str">
        <f>IF(Adhérents!G120="M.","M",IF(Adhérents!G120="Mme","F",""))</f>
        <v/>
      </c>
      <c r="G116">
        <v>0</v>
      </c>
      <c r="H116" t="s">
        <v>140</v>
      </c>
      <c r="I116" s="2">
        <f t="shared" ca="1" si="1"/>
        <v>46300</v>
      </c>
      <c r="J116" s="153">
        <f>Paramètres!$C$22</f>
        <v>46296</v>
      </c>
      <c r="K116" s="2">
        <f>Paramètres!$C$23</f>
        <v>46843</v>
      </c>
      <c r="L11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6">
        <f>Adhérents!E120</f>
        <v>0</v>
      </c>
      <c r="N116" t="str">
        <f>'Bulletin Adhésion Membre'!$B$24</f>
        <v/>
      </c>
      <c r="O116">
        <f>Adhérents!F120</f>
        <v>0</v>
      </c>
      <c r="P116" t="str">
        <f>IFERROR(VLOOKUP(Adhérents!D120,Liste!$A$2:$B$5,2,FALSE),"")</f>
        <v/>
      </c>
      <c r="Q116" t="str">
        <f>IFERROR(IF(COUNTIF(Adhérents!D$6:D120,Liste!$A$4)&gt;VLOOKUP('Bulletin Adhésion Membre'!$G$30,Paramètres!$B$8:$D$12,3,FALSE),VLOOKUP(Adhérents!D120,Liste!$A$2:$D$5,4,FALSE),VLOOKUP(Adhérents!D120,Liste!$A$2:$D$5,3,FALSE)),"")</f>
        <v/>
      </c>
      <c r="R116" t="s">
        <v>141</v>
      </c>
      <c r="S116" s="2">
        <v>46022</v>
      </c>
      <c r="T116" t="str">
        <f>CONCATENATE(Adhérents!M120,IF(Adhérents!N120&lt;&gt;0,"|",""),Adhérents!N120,IF(Adhérents!O120&lt;&gt;0,"|",""),Adhérents!O120)</f>
        <v/>
      </c>
      <c r="U116" t="str">
        <f>IFERROR(IF(Adhérents!L120="Sur la base du code postal","Chapitre "&amp;VLOOKUP(VALUE(LEFT(Adhérents!K120,2)),Liste!$N$2:$Q$102,4,FALSE),"Chapitre "&amp;Adhérents!L120),"")</f>
        <v/>
      </c>
    </row>
    <row r="117" spans="1:21">
      <c r="A117">
        <f>Adhérents!I121</f>
        <v>0</v>
      </c>
      <c r="B117">
        <f>Adhérents!H121</f>
        <v>0</v>
      </c>
      <c r="C117">
        <f>Adhérents!J121</f>
        <v>0</v>
      </c>
      <c r="D117" s="136">
        <f>Adhérents!K121</f>
        <v>0</v>
      </c>
      <c r="E117" t="s">
        <v>139</v>
      </c>
      <c r="F117" t="str">
        <f>IF(Adhérents!G121="M.","M",IF(Adhérents!G121="Mme","F",""))</f>
        <v/>
      </c>
      <c r="G117">
        <v>0</v>
      </c>
      <c r="H117" t="s">
        <v>140</v>
      </c>
      <c r="I117" s="2">
        <f t="shared" ca="1" si="1"/>
        <v>46300</v>
      </c>
      <c r="J117" s="153">
        <f>Paramètres!$C$22</f>
        <v>46296</v>
      </c>
      <c r="K117" s="2">
        <f>Paramètres!$C$23</f>
        <v>46843</v>
      </c>
      <c r="L11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7">
        <f>Adhérents!E121</f>
        <v>0</v>
      </c>
      <c r="N117" t="str">
        <f>'Bulletin Adhésion Membre'!$B$24</f>
        <v/>
      </c>
      <c r="O117">
        <f>Adhérents!F121</f>
        <v>0</v>
      </c>
      <c r="P117" t="str">
        <f>IFERROR(VLOOKUP(Adhérents!D121,Liste!$A$2:$B$5,2,FALSE),"")</f>
        <v/>
      </c>
      <c r="Q117" t="str">
        <f>IFERROR(IF(COUNTIF(Adhérents!D$6:D121,Liste!$A$4)&gt;VLOOKUP('Bulletin Adhésion Membre'!$G$30,Paramètres!$B$8:$D$12,3,FALSE),VLOOKUP(Adhérents!D121,Liste!$A$2:$D$5,4,FALSE),VLOOKUP(Adhérents!D121,Liste!$A$2:$D$5,3,FALSE)),"")</f>
        <v/>
      </c>
      <c r="R117" t="s">
        <v>141</v>
      </c>
      <c r="S117" s="2">
        <v>46022</v>
      </c>
      <c r="T117" t="str">
        <f>CONCATENATE(Adhérents!M121,IF(Adhérents!N121&lt;&gt;0,"|",""),Adhérents!N121,IF(Adhérents!O121&lt;&gt;0,"|",""),Adhérents!O121)</f>
        <v/>
      </c>
      <c r="U117" t="str">
        <f>IFERROR(IF(Adhérents!L121="Sur la base du code postal","Chapitre "&amp;VLOOKUP(VALUE(LEFT(Adhérents!K121,2)),Liste!$N$2:$Q$102,4,FALSE),"Chapitre "&amp;Adhérents!L121),"")</f>
        <v/>
      </c>
    </row>
    <row r="118" spans="1:21">
      <c r="A118">
        <f>Adhérents!I122</f>
        <v>0</v>
      </c>
      <c r="B118">
        <f>Adhérents!H122</f>
        <v>0</v>
      </c>
      <c r="C118">
        <f>Adhérents!J122</f>
        <v>0</v>
      </c>
      <c r="D118" s="136">
        <f>Adhérents!K122</f>
        <v>0</v>
      </c>
      <c r="E118" t="s">
        <v>139</v>
      </c>
      <c r="F118" t="str">
        <f>IF(Adhérents!G122="M.","M",IF(Adhérents!G122="Mme","F",""))</f>
        <v/>
      </c>
      <c r="G118">
        <v>0</v>
      </c>
      <c r="H118" t="s">
        <v>140</v>
      </c>
      <c r="I118" s="2">
        <f t="shared" ca="1" si="1"/>
        <v>46300</v>
      </c>
      <c r="J118" s="153">
        <f>Paramètres!$C$22</f>
        <v>46296</v>
      </c>
      <c r="K118" s="2">
        <f>Paramètres!$C$23</f>
        <v>46843</v>
      </c>
      <c r="L11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8">
        <f>Adhérents!E122</f>
        <v>0</v>
      </c>
      <c r="N118" t="str">
        <f>'Bulletin Adhésion Membre'!$B$24</f>
        <v/>
      </c>
      <c r="O118">
        <f>Adhérents!F122</f>
        <v>0</v>
      </c>
      <c r="P118" t="str">
        <f>IFERROR(VLOOKUP(Adhérents!D122,Liste!$A$2:$B$5,2,FALSE),"")</f>
        <v/>
      </c>
      <c r="Q118" t="str">
        <f>IFERROR(IF(COUNTIF(Adhérents!D$6:D122,Liste!$A$4)&gt;VLOOKUP('Bulletin Adhésion Membre'!$G$30,Paramètres!$B$8:$D$12,3,FALSE),VLOOKUP(Adhérents!D122,Liste!$A$2:$D$5,4,FALSE),VLOOKUP(Adhérents!D122,Liste!$A$2:$D$5,3,FALSE)),"")</f>
        <v/>
      </c>
      <c r="R118" t="s">
        <v>141</v>
      </c>
      <c r="S118" s="2">
        <v>46022</v>
      </c>
      <c r="T118" t="str">
        <f>CONCATENATE(Adhérents!M122,IF(Adhérents!N122&lt;&gt;0,"|",""),Adhérents!N122,IF(Adhérents!O122&lt;&gt;0,"|",""),Adhérents!O122)</f>
        <v/>
      </c>
      <c r="U118" t="str">
        <f>IFERROR(IF(Adhérents!L122="Sur la base du code postal","Chapitre "&amp;VLOOKUP(VALUE(LEFT(Adhérents!K122,2)),Liste!$N$2:$Q$102,4,FALSE),"Chapitre "&amp;Adhérents!L122),"")</f>
        <v/>
      </c>
    </row>
    <row r="119" spans="1:21">
      <c r="A119">
        <f>Adhérents!I123</f>
        <v>0</v>
      </c>
      <c r="B119">
        <f>Adhérents!H123</f>
        <v>0</v>
      </c>
      <c r="C119">
        <f>Adhérents!J123</f>
        <v>0</v>
      </c>
      <c r="D119" s="136">
        <f>Adhérents!K123</f>
        <v>0</v>
      </c>
      <c r="E119" t="s">
        <v>139</v>
      </c>
      <c r="F119" t="str">
        <f>IF(Adhérents!G123="M.","M",IF(Adhérents!G123="Mme","F",""))</f>
        <v/>
      </c>
      <c r="G119">
        <v>0</v>
      </c>
      <c r="H119" t="s">
        <v>140</v>
      </c>
      <c r="I119" s="2">
        <f t="shared" ca="1" si="1"/>
        <v>46300</v>
      </c>
      <c r="J119" s="153">
        <f>Paramètres!$C$22</f>
        <v>46296</v>
      </c>
      <c r="K119" s="2">
        <f>Paramètres!$C$23</f>
        <v>46843</v>
      </c>
      <c r="L11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19">
        <f>Adhérents!E123</f>
        <v>0</v>
      </c>
      <c r="N119" t="str">
        <f>'Bulletin Adhésion Membre'!$B$24</f>
        <v/>
      </c>
      <c r="O119">
        <f>Adhérents!F123</f>
        <v>0</v>
      </c>
      <c r="P119" t="str">
        <f>IFERROR(VLOOKUP(Adhérents!D123,Liste!$A$2:$B$5,2,FALSE),"")</f>
        <v/>
      </c>
      <c r="Q119" t="str">
        <f>IFERROR(IF(COUNTIF(Adhérents!D$6:D123,Liste!$A$4)&gt;VLOOKUP('Bulletin Adhésion Membre'!$G$30,Paramètres!$B$8:$D$12,3,FALSE),VLOOKUP(Adhérents!D123,Liste!$A$2:$D$5,4,FALSE),VLOOKUP(Adhérents!D123,Liste!$A$2:$D$5,3,FALSE)),"")</f>
        <v/>
      </c>
      <c r="R119" t="s">
        <v>141</v>
      </c>
      <c r="S119" s="2">
        <v>46022</v>
      </c>
      <c r="T119" t="str">
        <f>CONCATENATE(Adhérents!M123,IF(Adhérents!N123&lt;&gt;0,"|",""),Adhérents!N123,IF(Adhérents!O123&lt;&gt;0,"|",""),Adhérents!O123)</f>
        <v/>
      </c>
      <c r="U119" t="str">
        <f>IFERROR(IF(Adhérents!L123="Sur la base du code postal","Chapitre "&amp;VLOOKUP(VALUE(LEFT(Adhérents!K123,2)),Liste!$N$2:$Q$102,4,FALSE),"Chapitre "&amp;Adhérents!L123),"")</f>
        <v/>
      </c>
    </row>
    <row r="120" spans="1:21">
      <c r="A120">
        <f>Adhérents!I124</f>
        <v>0</v>
      </c>
      <c r="B120">
        <f>Adhérents!H124</f>
        <v>0</v>
      </c>
      <c r="C120">
        <f>Adhérents!J124</f>
        <v>0</v>
      </c>
      <c r="D120" s="136">
        <f>Adhérents!K124</f>
        <v>0</v>
      </c>
      <c r="E120" t="s">
        <v>139</v>
      </c>
      <c r="F120" t="str">
        <f>IF(Adhérents!G124="M.","M",IF(Adhérents!G124="Mme","F",""))</f>
        <v/>
      </c>
      <c r="G120">
        <v>0</v>
      </c>
      <c r="H120" t="s">
        <v>140</v>
      </c>
      <c r="I120" s="2">
        <f t="shared" ca="1" si="1"/>
        <v>46300</v>
      </c>
      <c r="J120" s="153">
        <f>Paramètres!$C$22</f>
        <v>46296</v>
      </c>
      <c r="K120" s="2">
        <f>Paramètres!$C$23</f>
        <v>46843</v>
      </c>
      <c r="L12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0">
        <f>Adhérents!E124</f>
        <v>0</v>
      </c>
      <c r="N120" t="str">
        <f>'Bulletin Adhésion Membre'!$B$24</f>
        <v/>
      </c>
      <c r="O120">
        <f>Adhérents!F124</f>
        <v>0</v>
      </c>
      <c r="P120" t="str">
        <f>IFERROR(VLOOKUP(Adhérents!D124,Liste!$A$2:$B$5,2,FALSE),"")</f>
        <v/>
      </c>
      <c r="Q120" t="str">
        <f>IFERROR(IF(COUNTIF(Adhérents!D$6:D124,Liste!$A$4)&gt;VLOOKUP('Bulletin Adhésion Membre'!$G$30,Paramètres!$B$8:$D$12,3,FALSE),VLOOKUP(Adhérents!D124,Liste!$A$2:$D$5,4,FALSE),VLOOKUP(Adhérents!D124,Liste!$A$2:$D$5,3,FALSE)),"")</f>
        <v/>
      </c>
      <c r="R120" t="s">
        <v>141</v>
      </c>
      <c r="S120" s="2">
        <v>46022</v>
      </c>
      <c r="T120" t="str">
        <f>CONCATENATE(Adhérents!M124,IF(Adhérents!N124&lt;&gt;0,"|",""),Adhérents!N124,IF(Adhérents!O124&lt;&gt;0,"|",""),Adhérents!O124)</f>
        <v/>
      </c>
      <c r="U120" t="str">
        <f>IFERROR(IF(Adhérents!L124="Sur la base du code postal","Chapitre "&amp;VLOOKUP(VALUE(LEFT(Adhérents!K124,2)),Liste!$N$2:$Q$102,4,FALSE),"Chapitre "&amp;Adhérents!L124),"")</f>
        <v/>
      </c>
    </row>
    <row r="121" spans="1:21">
      <c r="A121">
        <f>Adhérents!I125</f>
        <v>0</v>
      </c>
      <c r="B121">
        <f>Adhérents!H125</f>
        <v>0</v>
      </c>
      <c r="C121">
        <f>Adhérents!J125</f>
        <v>0</v>
      </c>
      <c r="D121" s="136">
        <f>Adhérents!K125</f>
        <v>0</v>
      </c>
      <c r="E121" t="s">
        <v>139</v>
      </c>
      <c r="F121" t="str">
        <f>IF(Adhérents!G125="M.","M",IF(Adhérents!G125="Mme","F",""))</f>
        <v/>
      </c>
      <c r="G121">
        <v>0</v>
      </c>
      <c r="H121" t="s">
        <v>140</v>
      </c>
      <c r="I121" s="2">
        <f t="shared" ca="1" si="1"/>
        <v>46300</v>
      </c>
      <c r="J121" s="153">
        <f>Paramètres!$C$22</f>
        <v>46296</v>
      </c>
      <c r="K121" s="2">
        <f>Paramètres!$C$23</f>
        <v>46843</v>
      </c>
      <c r="L12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1">
        <f>Adhérents!E125</f>
        <v>0</v>
      </c>
      <c r="N121" t="str">
        <f>'Bulletin Adhésion Membre'!$B$24</f>
        <v/>
      </c>
      <c r="O121">
        <f>Adhérents!F125</f>
        <v>0</v>
      </c>
      <c r="P121" t="str">
        <f>IFERROR(VLOOKUP(Adhérents!D125,Liste!$A$2:$B$5,2,FALSE),"")</f>
        <v/>
      </c>
      <c r="Q121" t="str">
        <f>IFERROR(IF(COUNTIF(Adhérents!D$6:D125,Liste!$A$4)&gt;VLOOKUP('Bulletin Adhésion Membre'!$G$30,Paramètres!$B$8:$D$12,3,FALSE),VLOOKUP(Adhérents!D125,Liste!$A$2:$D$5,4,FALSE),VLOOKUP(Adhérents!D125,Liste!$A$2:$D$5,3,FALSE)),"")</f>
        <v/>
      </c>
      <c r="R121" t="s">
        <v>141</v>
      </c>
      <c r="S121" s="2">
        <v>46022</v>
      </c>
      <c r="T121" t="str">
        <f>CONCATENATE(Adhérents!M125,IF(Adhérents!N125&lt;&gt;0,"|",""),Adhérents!N125,IF(Adhérents!O125&lt;&gt;0,"|",""),Adhérents!O125)</f>
        <v/>
      </c>
      <c r="U121" t="str">
        <f>IFERROR(IF(Adhérents!L125="Sur la base du code postal","Chapitre "&amp;VLOOKUP(VALUE(LEFT(Adhérents!K125,2)),Liste!$N$2:$Q$102,4,FALSE),"Chapitre "&amp;Adhérents!L125),"")</f>
        <v/>
      </c>
    </row>
    <row r="122" spans="1:21">
      <c r="A122">
        <f>Adhérents!I126</f>
        <v>0</v>
      </c>
      <c r="B122">
        <f>Adhérents!H126</f>
        <v>0</v>
      </c>
      <c r="C122">
        <f>Adhérents!J126</f>
        <v>0</v>
      </c>
      <c r="D122" s="136">
        <f>Adhérents!K126</f>
        <v>0</v>
      </c>
      <c r="E122" t="s">
        <v>139</v>
      </c>
      <c r="F122" t="str">
        <f>IF(Adhérents!G126="M.","M",IF(Adhérents!G126="Mme","F",""))</f>
        <v/>
      </c>
      <c r="G122">
        <v>0</v>
      </c>
      <c r="H122" t="s">
        <v>140</v>
      </c>
      <c r="I122" s="2">
        <f t="shared" ca="1" si="1"/>
        <v>46300</v>
      </c>
      <c r="J122" s="153">
        <f>Paramètres!$C$22</f>
        <v>46296</v>
      </c>
      <c r="K122" s="2">
        <f>Paramètres!$C$23</f>
        <v>46843</v>
      </c>
      <c r="L12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2">
        <f>Adhérents!E126</f>
        <v>0</v>
      </c>
      <c r="N122" t="str">
        <f>'Bulletin Adhésion Membre'!$B$24</f>
        <v/>
      </c>
      <c r="O122">
        <f>Adhérents!F126</f>
        <v>0</v>
      </c>
      <c r="P122" t="str">
        <f>IFERROR(VLOOKUP(Adhérents!D126,Liste!$A$2:$B$5,2,FALSE),"")</f>
        <v/>
      </c>
      <c r="Q122" t="str">
        <f>IFERROR(IF(COUNTIF(Adhérents!D$6:D126,Liste!$A$4)&gt;VLOOKUP('Bulletin Adhésion Membre'!$G$30,Paramètres!$B$8:$D$12,3,FALSE),VLOOKUP(Adhérents!D126,Liste!$A$2:$D$5,4,FALSE),VLOOKUP(Adhérents!D126,Liste!$A$2:$D$5,3,FALSE)),"")</f>
        <v/>
      </c>
      <c r="R122" t="s">
        <v>141</v>
      </c>
      <c r="S122" s="2">
        <v>46022</v>
      </c>
      <c r="T122" t="str">
        <f>CONCATENATE(Adhérents!M126,IF(Adhérents!N126&lt;&gt;0,"|",""),Adhérents!N126,IF(Adhérents!O126&lt;&gt;0,"|",""),Adhérents!O126)</f>
        <v/>
      </c>
      <c r="U122" t="str">
        <f>IFERROR(IF(Adhérents!L126="Sur la base du code postal","Chapitre "&amp;VLOOKUP(VALUE(LEFT(Adhérents!K126,2)),Liste!$N$2:$Q$102,4,FALSE),"Chapitre "&amp;Adhérents!L126),"")</f>
        <v/>
      </c>
    </row>
    <row r="123" spans="1:21">
      <c r="A123">
        <f>Adhérents!I127</f>
        <v>0</v>
      </c>
      <c r="B123">
        <f>Adhérents!H127</f>
        <v>0</v>
      </c>
      <c r="C123">
        <f>Adhérents!J127</f>
        <v>0</v>
      </c>
      <c r="D123" s="136">
        <f>Adhérents!K127</f>
        <v>0</v>
      </c>
      <c r="E123" t="s">
        <v>139</v>
      </c>
      <c r="F123" t="str">
        <f>IF(Adhérents!G127="M.","M",IF(Adhérents!G127="Mme","F",""))</f>
        <v/>
      </c>
      <c r="G123">
        <v>0</v>
      </c>
      <c r="H123" t="s">
        <v>140</v>
      </c>
      <c r="I123" s="2">
        <f t="shared" ca="1" si="1"/>
        <v>46300</v>
      </c>
      <c r="J123" s="153">
        <f>Paramètres!$C$22</f>
        <v>46296</v>
      </c>
      <c r="K123" s="2">
        <f>Paramètres!$C$23</f>
        <v>46843</v>
      </c>
      <c r="L12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3">
        <f>Adhérents!E127</f>
        <v>0</v>
      </c>
      <c r="N123" t="str">
        <f>'Bulletin Adhésion Membre'!$B$24</f>
        <v/>
      </c>
      <c r="O123">
        <f>Adhérents!F127</f>
        <v>0</v>
      </c>
      <c r="P123" t="str">
        <f>IFERROR(VLOOKUP(Adhérents!D127,Liste!$A$2:$B$5,2,FALSE),"")</f>
        <v/>
      </c>
      <c r="Q123" t="str">
        <f>IFERROR(IF(COUNTIF(Adhérents!D$6:D127,Liste!$A$4)&gt;VLOOKUP('Bulletin Adhésion Membre'!$G$30,Paramètres!$B$8:$D$12,3,FALSE),VLOOKUP(Adhérents!D127,Liste!$A$2:$D$5,4,FALSE),VLOOKUP(Adhérents!D127,Liste!$A$2:$D$5,3,FALSE)),"")</f>
        <v/>
      </c>
      <c r="R123" t="s">
        <v>141</v>
      </c>
      <c r="S123" s="2">
        <v>46022</v>
      </c>
      <c r="T123" t="str">
        <f>CONCATENATE(Adhérents!M127,IF(Adhérents!N127&lt;&gt;0,"|",""),Adhérents!N127,IF(Adhérents!O127&lt;&gt;0,"|",""),Adhérents!O127)</f>
        <v/>
      </c>
      <c r="U123" t="str">
        <f>IFERROR(IF(Adhérents!L127="Sur la base du code postal","Chapitre "&amp;VLOOKUP(VALUE(LEFT(Adhérents!K127,2)),Liste!$N$2:$Q$102,4,FALSE),"Chapitre "&amp;Adhérents!L127),"")</f>
        <v/>
      </c>
    </row>
    <row r="124" spans="1:21">
      <c r="A124">
        <f>Adhérents!I128</f>
        <v>0</v>
      </c>
      <c r="B124">
        <f>Adhérents!H128</f>
        <v>0</v>
      </c>
      <c r="C124">
        <f>Adhérents!J128</f>
        <v>0</v>
      </c>
      <c r="D124" s="136">
        <f>Adhérents!K128</f>
        <v>0</v>
      </c>
      <c r="E124" t="s">
        <v>139</v>
      </c>
      <c r="F124" t="str">
        <f>IF(Adhérents!G128="M.","M",IF(Adhérents!G128="Mme","F",""))</f>
        <v/>
      </c>
      <c r="G124">
        <v>0</v>
      </c>
      <c r="H124" t="s">
        <v>140</v>
      </c>
      <c r="I124" s="2">
        <f t="shared" ca="1" si="1"/>
        <v>46300</v>
      </c>
      <c r="J124" s="153">
        <f>Paramètres!$C$22</f>
        <v>46296</v>
      </c>
      <c r="K124" s="2">
        <f>Paramètres!$C$23</f>
        <v>46843</v>
      </c>
      <c r="L12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4">
        <f>Adhérents!E128</f>
        <v>0</v>
      </c>
      <c r="N124" t="str">
        <f>'Bulletin Adhésion Membre'!$B$24</f>
        <v/>
      </c>
      <c r="O124">
        <f>Adhérents!F128</f>
        <v>0</v>
      </c>
      <c r="P124" t="str">
        <f>IFERROR(VLOOKUP(Adhérents!D128,Liste!$A$2:$B$5,2,FALSE),"")</f>
        <v/>
      </c>
      <c r="Q124" t="str">
        <f>IFERROR(IF(COUNTIF(Adhérents!D$6:D128,Liste!$A$4)&gt;VLOOKUP('Bulletin Adhésion Membre'!$G$30,Paramètres!$B$8:$D$12,3,FALSE),VLOOKUP(Adhérents!D128,Liste!$A$2:$D$5,4,FALSE),VLOOKUP(Adhérents!D128,Liste!$A$2:$D$5,3,FALSE)),"")</f>
        <v/>
      </c>
      <c r="R124" t="s">
        <v>141</v>
      </c>
      <c r="S124" s="2">
        <v>46022</v>
      </c>
      <c r="T124" t="str">
        <f>CONCATENATE(Adhérents!M128,IF(Adhérents!N128&lt;&gt;0,"|",""),Adhérents!N128,IF(Adhérents!O128&lt;&gt;0,"|",""),Adhérents!O128)</f>
        <v/>
      </c>
      <c r="U124" t="str">
        <f>IFERROR(IF(Adhérents!L128="Sur la base du code postal","Chapitre "&amp;VLOOKUP(VALUE(LEFT(Adhérents!K128,2)),Liste!$N$2:$Q$102,4,FALSE),"Chapitre "&amp;Adhérents!L128),"")</f>
        <v/>
      </c>
    </row>
    <row r="125" spans="1:21">
      <c r="A125">
        <f>Adhérents!I129</f>
        <v>0</v>
      </c>
      <c r="B125">
        <f>Adhérents!H129</f>
        <v>0</v>
      </c>
      <c r="C125">
        <f>Adhérents!J129</f>
        <v>0</v>
      </c>
      <c r="D125" s="136">
        <f>Adhérents!K129</f>
        <v>0</v>
      </c>
      <c r="E125" t="s">
        <v>139</v>
      </c>
      <c r="F125" t="str">
        <f>IF(Adhérents!G129="M.","M",IF(Adhérents!G129="Mme","F",""))</f>
        <v/>
      </c>
      <c r="G125">
        <v>0</v>
      </c>
      <c r="H125" t="s">
        <v>140</v>
      </c>
      <c r="I125" s="2">
        <f t="shared" ca="1" si="1"/>
        <v>46300</v>
      </c>
      <c r="J125" s="153">
        <f>Paramètres!$C$22</f>
        <v>46296</v>
      </c>
      <c r="K125" s="2">
        <f>Paramètres!$C$23</f>
        <v>46843</v>
      </c>
      <c r="L12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5">
        <f>Adhérents!E129</f>
        <v>0</v>
      </c>
      <c r="N125" t="str">
        <f>'Bulletin Adhésion Membre'!$B$24</f>
        <v/>
      </c>
      <c r="O125">
        <f>Adhérents!F129</f>
        <v>0</v>
      </c>
      <c r="P125" t="str">
        <f>IFERROR(VLOOKUP(Adhérents!D129,Liste!$A$2:$B$5,2,FALSE),"")</f>
        <v/>
      </c>
      <c r="Q125" t="str">
        <f>IFERROR(IF(COUNTIF(Adhérents!D$6:D129,Liste!$A$4)&gt;VLOOKUP('Bulletin Adhésion Membre'!$G$30,Paramètres!$B$8:$D$12,3,FALSE),VLOOKUP(Adhérents!D129,Liste!$A$2:$D$5,4,FALSE),VLOOKUP(Adhérents!D129,Liste!$A$2:$D$5,3,FALSE)),"")</f>
        <v/>
      </c>
      <c r="R125" t="s">
        <v>141</v>
      </c>
      <c r="S125" s="2">
        <v>46022</v>
      </c>
      <c r="T125" t="str">
        <f>CONCATENATE(Adhérents!M129,IF(Adhérents!N129&lt;&gt;0,"|",""),Adhérents!N129,IF(Adhérents!O129&lt;&gt;0,"|",""),Adhérents!O129)</f>
        <v/>
      </c>
      <c r="U125" t="str">
        <f>IFERROR(IF(Adhérents!L129="Sur la base du code postal","Chapitre "&amp;VLOOKUP(VALUE(LEFT(Adhérents!K129,2)),Liste!$N$2:$Q$102,4,FALSE),"Chapitre "&amp;Adhérents!L129),"")</f>
        <v/>
      </c>
    </row>
    <row r="126" spans="1:21">
      <c r="A126">
        <f>Adhérents!I130</f>
        <v>0</v>
      </c>
      <c r="B126">
        <f>Adhérents!H130</f>
        <v>0</v>
      </c>
      <c r="C126">
        <f>Adhérents!J130</f>
        <v>0</v>
      </c>
      <c r="D126" s="136">
        <f>Adhérents!K130</f>
        <v>0</v>
      </c>
      <c r="E126" t="s">
        <v>139</v>
      </c>
      <c r="F126" t="str">
        <f>IF(Adhérents!G130="M.","M",IF(Adhérents!G130="Mme","F",""))</f>
        <v/>
      </c>
      <c r="G126">
        <v>0</v>
      </c>
      <c r="H126" t="s">
        <v>140</v>
      </c>
      <c r="I126" s="2">
        <f t="shared" ca="1" si="1"/>
        <v>46300</v>
      </c>
      <c r="J126" s="153">
        <f>Paramètres!$C$22</f>
        <v>46296</v>
      </c>
      <c r="K126" s="2">
        <f>Paramètres!$C$23</f>
        <v>46843</v>
      </c>
      <c r="L12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6">
        <f>Adhérents!E130</f>
        <v>0</v>
      </c>
      <c r="N126" t="str">
        <f>'Bulletin Adhésion Membre'!$B$24</f>
        <v/>
      </c>
      <c r="O126">
        <f>Adhérents!F130</f>
        <v>0</v>
      </c>
      <c r="P126" t="str">
        <f>IFERROR(VLOOKUP(Adhérents!D130,Liste!$A$2:$B$5,2,FALSE),"")</f>
        <v/>
      </c>
      <c r="Q126" t="str">
        <f>IFERROR(IF(COUNTIF(Adhérents!D$6:D130,Liste!$A$4)&gt;VLOOKUP('Bulletin Adhésion Membre'!$G$30,Paramètres!$B$8:$D$12,3,FALSE),VLOOKUP(Adhérents!D130,Liste!$A$2:$D$5,4,FALSE),VLOOKUP(Adhérents!D130,Liste!$A$2:$D$5,3,FALSE)),"")</f>
        <v/>
      </c>
      <c r="R126" t="s">
        <v>141</v>
      </c>
      <c r="S126" s="2">
        <v>46022</v>
      </c>
      <c r="T126" t="str">
        <f>CONCATENATE(Adhérents!M130,IF(Adhérents!N130&lt;&gt;0,"|",""),Adhérents!N130,IF(Adhérents!O130&lt;&gt;0,"|",""),Adhérents!O130)</f>
        <v/>
      </c>
      <c r="U126" t="str">
        <f>IFERROR(IF(Adhérents!L130="Sur la base du code postal","Chapitre "&amp;VLOOKUP(VALUE(LEFT(Adhérents!K130,2)),Liste!$N$2:$Q$102,4,FALSE),"Chapitre "&amp;Adhérents!L130),"")</f>
        <v/>
      </c>
    </row>
    <row r="127" spans="1:21">
      <c r="A127">
        <f>Adhérents!I131</f>
        <v>0</v>
      </c>
      <c r="B127">
        <f>Adhérents!H131</f>
        <v>0</v>
      </c>
      <c r="C127">
        <f>Adhérents!J131</f>
        <v>0</v>
      </c>
      <c r="D127" s="136">
        <f>Adhérents!K131</f>
        <v>0</v>
      </c>
      <c r="E127" t="s">
        <v>139</v>
      </c>
      <c r="F127" t="str">
        <f>IF(Adhérents!G131="M.","M",IF(Adhérents!G131="Mme","F",""))</f>
        <v/>
      </c>
      <c r="G127">
        <v>0</v>
      </c>
      <c r="H127" t="s">
        <v>140</v>
      </c>
      <c r="I127" s="2">
        <f t="shared" ca="1" si="1"/>
        <v>46300</v>
      </c>
      <c r="J127" s="153">
        <f>Paramètres!$C$22</f>
        <v>46296</v>
      </c>
      <c r="K127" s="2">
        <f>Paramètres!$C$23</f>
        <v>46843</v>
      </c>
      <c r="L12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7">
        <f>Adhérents!E131</f>
        <v>0</v>
      </c>
      <c r="N127" t="str">
        <f>'Bulletin Adhésion Membre'!$B$24</f>
        <v/>
      </c>
      <c r="O127">
        <f>Adhérents!F131</f>
        <v>0</v>
      </c>
      <c r="P127" t="str">
        <f>IFERROR(VLOOKUP(Adhérents!D131,Liste!$A$2:$B$5,2,FALSE),"")</f>
        <v/>
      </c>
      <c r="Q127" t="str">
        <f>IFERROR(IF(COUNTIF(Adhérents!D$6:D131,Liste!$A$4)&gt;VLOOKUP('Bulletin Adhésion Membre'!$G$30,Paramètres!$B$8:$D$12,3,FALSE),VLOOKUP(Adhérents!D131,Liste!$A$2:$D$5,4,FALSE),VLOOKUP(Adhérents!D131,Liste!$A$2:$D$5,3,FALSE)),"")</f>
        <v/>
      </c>
      <c r="R127" t="s">
        <v>141</v>
      </c>
      <c r="S127" s="2">
        <v>46022</v>
      </c>
      <c r="T127" t="str">
        <f>CONCATENATE(Adhérents!M131,IF(Adhérents!N131&lt;&gt;0,"|",""),Adhérents!N131,IF(Adhérents!O131&lt;&gt;0,"|",""),Adhérents!O131)</f>
        <v/>
      </c>
      <c r="U127" t="str">
        <f>IFERROR(IF(Adhérents!L131="Sur la base du code postal","Chapitre "&amp;VLOOKUP(VALUE(LEFT(Adhérents!K131,2)),Liste!$N$2:$Q$102,4,FALSE),"Chapitre "&amp;Adhérents!L131),"")</f>
        <v/>
      </c>
    </row>
    <row r="128" spans="1:21">
      <c r="A128">
        <f>Adhérents!I132</f>
        <v>0</v>
      </c>
      <c r="B128">
        <f>Adhérents!H132</f>
        <v>0</v>
      </c>
      <c r="C128">
        <f>Adhérents!J132</f>
        <v>0</v>
      </c>
      <c r="D128" s="136">
        <f>Adhérents!K132</f>
        <v>0</v>
      </c>
      <c r="E128" t="s">
        <v>139</v>
      </c>
      <c r="F128" t="str">
        <f>IF(Adhérents!G132="M.","M",IF(Adhérents!G132="Mme","F",""))</f>
        <v/>
      </c>
      <c r="G128">
        <v>0</v>
      </c>
      <c r="H128" t="s">
        <v>140</v>
      </c>
      <c r="I128" s="2">
        <f t="shared" ca="1" si="1"/>
        <v>46300</v>
      </c>
      <c r="J128" s="153">
        <f>Paramètres!$C$22</f>
        <v>46296</v>
      </c>
      <c r="K128" s="2">
        <f>Paramètres!$C$23</f>
        <v>46843</v>
      </c>
      <c r="L12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8">
        <f>Adhérents!E132</f>
        <v>0</v>
      </c>
      <c r="N128" t="str">
        <f>'Bulletin Adhésion Membre'!$B$24</f>
        <v/>
      </c>
      <c r="O128">
        <f>Adhérents!F132</f>
        <v>0</v>
      </c>
      <c r="P128" t="str">
        <f>IFERROR(VLOOKUP(Adhérents!D132,Liste!$A$2:$B$5,2,FALSE),"")</f>
        <v/>
      </c>
      <c r="Q128" t="str">
        <f>IFERROR(IF(COUNTIF(Adhérents!D$6:D132,Liste!$A$4)&gt;VLOOKUP('Bulletin Adhésion Membre'!$G$30,Paramètres!$B$8:$D$12,3,FALSE),VLOOKUP(Adhérents!D132,Liste!$A$2:$D$5,4,FALSE),VLOOKUP(Adhérents!D132,Liste!$A$2:$D$5,3,FALSE)),"")</f>
        <v/>
      </c>
      <c r="R128" t="s">
        <v>141</v>
      </c>
      <c r="S128" s="2">
        <v>46022</v>
      </c>
      <c r="T128" t="str">
        <f>CONCATENATE(Adhérents!M132,IF(Adhérents!N132&lt;&gt;0,"|",""),Adhérents!N132,IF(Adhérents!O132&lt;&gt;0,"|",""),Adhérents!O132)</f>
        <v/>
      </c>
      <c r="U128" t="str">
        <f>IFERROR(IF(Adhérents!L132="Sur la base du code postal","Chapitre "&amp;VLOOKUP(VALUE(LEFT(Adhérents!K132,2)),Liste!$N$2:$Q$102,4,FALSE),"Chapitre "&amp;Adhérents!L132),"")</f>
        <v/>
      </c>
    </row>
    <row r="129" spans="1:21">
      <c r="A129">
        <f>Adhérents!I133</f>
        <v>0</v>
      </c>
      <c r="B129">
        <f>Adhérents!H133</f>
        <v>0</v>
      </c>
      <c r="C129">
        <f>Adhérents!J133</f>
        <v>0</v>
      </c>
      <c r="D129" s="136">
        <f>Adhérents!K133</f>
        <v>0</v>
      </c>
      <c r="E129" t="s">
        <v>139</v>
      </c>
      <c r="F129" t="str">
        <f>IF(Adhérents!G133="M.","M",IF(Adhérents!G133="Mme","F",""))</f>
        <v/>
      </c>
      <c r="G129">
        <v>0</v>
      </c>
      <c r="H129" t="s">
        <v>140</v>
      </c>
      <c r="I129" s="2">
        <f t="shared" ca="1" si="1"/>
        <v>46300</v>
      </c>
      <c r="J129" s="153">
        <f>Paramètres!$C$22</f>
        <v>46296</v>
      </c>
      <c r="K129" s="2">
        <f>Paramètres!$C$23</f>
        <v>46843</v>
      </c>
      <c r="L12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29">
        <f>Adhérents!E133</f>
        <v>0</v>
      </c>
      <c r="N129" t="str">
        <f>'Bulletin Adhésion Membre'!$B$24</f>
        <v/>
      </c>
      <c r="O129">
        <f>Adhérents!F133</f>
        <v>0</v>
      </c>
      <c r="P129" t="str">
        <f>IFERROR(VLOOKUP(Adhérents!D133,Liste!$A$2:$B$5,2,FALSE),"")</f>
        <v/>
      </c>
      <c r="Q129" t="str">
        <f>IFERROR(IF(COUNTIF(Adhérents!D$6:D133,Liste!$A$4)&gt;VLOOKUP('Bulletin Adhésion Membre'!$G$30,Paramètres!$B$8:$D$12,3,FALSE),VLOOKUP(Adhérents!D133,Liste!$A$2:$D$5,4,FALSE),VLOOKUP(Adhérents!D133,Liste!$A$2:$D$5,3,FALSE)),"")</f>
        <v/>
      </c>
      <c r="R129" t="s">
        <v>141</v>
      </c>
      <c r="S129" s="2">
        <v>46022</v>
      </c>
      <c r="T129" t="str">
        <f>CONCATENATE(Adhérents!M133,IF(Adhérents!N133&lt;&gt;0,"|",""),Adhérents!N133,IF(Adhérents!O133&lt;&gt;0,"|",""),Adhérents!O133)</f>
        <v/>
      </c>
      <c r="U129" t="str">
        <f>IFERROR(IF(Adhérents!L133="Sur la base du code postal","Chapitre "&amp;VLOOKUP(VALUE(LEFT(Adhérents!K133,2)),Liste!$N$2:$Q$102,4,FALSE),"Chapitre "&amp;Adhérents!L133),"")</f>
        <v/>
      </c>
    </row>
    <row r="130" spans="1:21">
      <c r="A130">
        <f>Adhérents!I134</f>
        <v>0</v>
      </c>
      <c r="B130">
        <f>Adhérents!H134</f>
        <v>0</v>
      </c>
      <c r="C130">
        <f>Adhérents!J134</f>
        <v>0</v>
      </c>
      <c r="D130" s="136">
        <f>Adhérents!K134</f>
        <v>0</v>
      </c>
      <c r="E130" t="s">
        <v>139</v>
      </c>
      <c r="F130" t="str">
        <f>IF(Adhérents!G134="M.","M",IF(Adhérents!G134="Mme","F",""))</f>
        <v/>
      </c>
      <c r="G130">
        <v>0</v>
      </c>
      <c r="H130" t="s">
        <v>140</v>
      </c>
      <c r="I130" s="2">
        <f t="shared" ca="1" si="1"/>
        <v>46300</v>
      </c>
      <c r="J130" s="153">
        <f>Paramètres!$C$22</f>
        <v>46296</v>
      </c>
      <c r="K130" s="2">
        <f>Paramètres!$C$23</f>
        <v>46843</v>
      </c>
      <c r="L13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0">
        <f>Adhérents!E134</f>
        <v>0</v>
      </c>
      <c r="N130" t="str">
        <f>'Bulletin Adhésion Membre'!$B$24</f>
        <v/>
      </c>
      <c r="O130">
        <f>Adhérents!F134</f>
        <v>0</v>
      </c>
      <c r="P130" t="str">
        <f>IFERROR(VLOOKUP(Adhérents!D134,Liste!$A$2:$B$5,2,FALSE),"")</f>
        <v/>
      </c>
      <c r="Q130" t="str">
        <f>IFERROR(IF(COUNTIF(Adhérents!D$6:D134,Liste!$A$4)&gt;VLOOKUP('Bulletin Adhésion Membre'!$G$30,Paramètres!$B$8:$D$12,3,FALSE),VLOOKUP(Adhérents!D134,Liste!$A$2:$D$5,4,FALSE),VLOOKUP(Adhérents!D134,Liste!$A$2:$D$5,3,FALSE)),"")</f>
        <v/>
      </c>
      <c r="R130" t="s">
        <v>141</v>
      </c>
      <c r="S130" s="2">
        <v>46022</v>
      </c>
      <c r="T130" t="str">
        <f>CONCATENATE(Adhérents!M134,IF(Adhérents!N134&lt;&gt;0,"|",""),Adhérents!N134,IF(Adhérents!O134&lt;&gt;0,"|",""),Adhérents!O134)</f>
        <v/>
      </c>
      <c r="U130" t="str">
        <f>IFERROR(IF(Adhérents!L134="Sur la base du code postal","Chapitre "&amp;VLOOKUP(VALUE(LEFT(Adhérents!K134,2)),Liste!$N$2:$Q$102,4,FALSE),"Chapitre "&amp;Adhérents!L134),"")</f>
        <v/>
      </c>
    </row>
    <row r="131" spans="1:21">
      <c r="A131">
        <f>Adhérents!I135</f>
        <v>0</v>
      </c>
      <c r="B131">
        <f>Adhérents!H135</f>
        <v>0</v>
      </c>
      <c r="C131">
        <f>Adhérents!J135</f>
        <v>0</v>
      </c>
      <c r="D131" s="136">
        <f>Adhérents!K135</f>
        <v>0</v>
      </c>
      <c r="E131" t="s">
        <v>139</v>
      </c>
      <c r="F131" t="str">
        <f>IF(Adhérents!G135="M.","M",IF(Adhérents!G135="Mme","F",""))</f>
        <v/>
      </c>
      <c r="G131">
        <v>0</v>
      </c>
      <c r="H131" t="s">
        <v>140</v>
      </c>
      <c r="I131" s="2">
        <f t="shared" ref="I131:I194" ca="1" si="2">TODAY()</f>
        <v>46300</v>
      </c>
      <c r="J131" s="153">
        <f>Paramètres!$C$22</f>
        <v>46296</v>
      </c>
      <c r="K131" s="2">
        <f>Paramètres!$C$23</f>
        <v>46843</v>
      </c>
      <c r="L13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1">
        <f>Adhérents!E135</f>
        <v>0</v>
      </c>
      <c r="N131" t="str">
        <f>'Bulletin Adhésion Membre'!$B$24</f>
        <v/>
      </c>
      <c r="O131">
        <f>Adhérents!F135</f>
        <v>0</v>
      </c>
      <c r="P131" t="str">
        <f>IFERROR(VLOOKUP(Adhérents!D135,Liste!$A$2:$B$5,2,FALSE),"")</f>
        <v/>
      </c>
      <c r="Q131" t="str">
        <f>IFERROR(IF(COUNTIF(Adhérents!D$6:D135,Liste!$A$4)&gt;VLOOKUP('Bulletin Adhésion Membre'!$G$30,Paramètres!$B$8:$D$12,3,FALSE),VLOOKUP(Adhérents!D135,Liste!$A$2:$D$5,4,FALSE),VLOOKUP(Adhérents!D135,Liste!$A$2:$D$5,3,FALSE)),"")</f>
        <v/>
      </c>
      <c r="R131" t="s">
        <v>141</v>
      </c>
      <c r="S131" s="2">
        <v>46022</v>
      </c>
      <c r="T131" t="str">
        <f>CONCATENATE(Adhérents!M135,IF(Adhérents!N135&lt;&gt;0,"|",""),Adhérents!N135,IF(Adhérents!O135&lt;&gt;0,"|",""),Adhérents!O135)</f>
        <v/>
      </c>
      <c r="U131" t="str">
        <f>IFERROR(IF(Adhérents!L135="Sur la base du code postal","Chapitre "&amp;VLOOKUP(VALUE(LEFT(Adhérents!K135,2)),Liste!$N$2:$Q$102,4,FALSE),"Chapitre "&amp;Adhérents!L135),"")</f>
        <v/>
      </c>
    </row>
    <row r="132" spans="1:21">
      <c r="A132">
        <f>Adhérents!I136</f>
        <v>0</v>
      </c>
      <c r="B132">
        <f>Adhérents!H136</f>
        <v>0</v>
      </c>
      <c r="C132">
        <f>Adhérents!J136</f>
        <v>0</v>
      </c>
      <c r="D132" s="136">
        <f>Adhérents!K136</f>
        <v>0</v>
      </c>
      <c r="E132" t="s">
        <v>139</v>
      </c>
      <c r="F132" t="str">
        <f>IF(Adhérents!G136="M.","M",IF(Adhérents!G136="Mme","F",""))</f>
        <v/>
      </c>
      <c r="G132">
        <v>0</v>
      </c>
      <c r="H132" t="s">
        <v>140</v>
      </c>
      <c r="I132" s="2">
        <f t="shared" ca="1" si="2"/>
        <v>46300</v>
      </c>
      <c r="J132" s="153">
        <f>Paramètres!$C$22</f>
        <v>46296</v>
      </c>
      <c r="K132" s="2">
        <f>Paramètres!$C$23</f>
        <v>46843</v>
      </c>
      <c r="L13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2">
        <f>Adhérents!E136</f>
        <v>0</v>
      </c>
      <c r="N132" t="str">
        <f>'Bulletin Adhésion Membre'!$B$24</f>
        <v/>
      </c>
      <c r="O132">
        <f>Adhérents!F136</f>
        <v>0</v>
      </c>
      <c r="P132" t="str">
        <f>IFERROR(VLOOKUP(Adhérents!D136,Liste!$A$2:$B$5,2,FALSE),"")</f>
        <v/>
      </c>
      <c r="Q132" t="str">
        <f>IFERROR(IF(COUNTIF(Adhérents!D$6:D136,Liste!$A$4)&gt;VLOOKUP('Bulletin Adhésion Membre'!$G$30,Paramètres!$B$8:$D$12,3,FALSE),VLOOKUP(Adhérents!D136,Liste!$A$2:$D$5,4,FALSE),VLOOKUP(Adhérents!D136,Liste!$A$2:$D$5,3,FALSE)),"")</f>
        <v/>
      </c>
      <c r="R132" t="s">
        <v>141</v>
      </c>
      <c r="S132" s="2">
        <v>46022</v>
      </c>
      <c r="T132" t="str">
        <f>CONCATENATE(Adhérents!M136,IF(Adhérents!N136&lt;&gt;0,"|",""),Adhérents!N136,IF(Adhérents!O136&lt;&gt;0,"|",""),Adhérents!O136)</f>
        <v/>
      </c>
      <c r="U132" t="str">
        <f>IFERROR(IF(Adhérents!L136="Sur la base du code postal","Chapitre "&amp;VLOOKUP(VALUE(LEFT(Adhérents!K136,2)),Liste!$N$2:$Q$102,4,FALSE),"Chapitre "&amp;Adhérents!L136),"")</f>
        <v/>
      </c>
    </row>
    <row r="133" spans="1:21">
      <c r="A133">
        <f>Adhérents!I137</f>
        <v>0</v>
      </c>
      <c r="B133">
        <f>Adhérents!H137</f>
        <v>0</v>
      </c>
      <c r="C133">
        <f>Adhérents!J137</f>
        <v>0</v>
      </c>
      <c r="D133" s="136">
        <f>Adhérents!K137</f>
        <v>0</v>
      </c>
      <c r="E133" t="s">
        <v>139</v>
      </c>
      <c r="F133" t="str">
        <f>IF(Adhérents!G137="M.","M",IF(Adhérents!G137="Mme","F",""))</f>
        <v/>
      </c>
      <c r="G133">
        <v>0</v>
      </c>
      <c r="H133" t="s">
        <v>140</v>
      </c>
      <c r="I133" s="2">
        <f t="shared" ca="1" si="2"/>
        <v>46300</v>
      </c>
      <c r="J133" s="153">
        <f>Paramètres!$C$22</f>
        <v>46296</v>
      </c>
      <c r="K133" s="2">
        <f>Paramètres!$C$23</f>
        <v>46843</v>
      </c>
      <c r="L13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3">
        <f>Adhérents!E137</f>
        <v>0</v>
      </c>
      <c r="N133" t="str">
        <f>'Bulletin Adhésion Membre'!$B$24</f>
        <v/>
      </c>
      <c r="O133">
        <f>Adhérents!F137</f>
        <v>0</v>
      </c>
      <c r="P133" t="str">
        <f>IFERROR(VLOOKUP(Adhérents!D137,Liste!$A$2:$B$5,2,FALSE),"")</f>
        <v/>
      </c>
      <c r="Q133" t="str">
        <f>IFERROR(IF(COUNTIF(Adhérents!D$6:D137,Liste!$A$4)&gt;VLOOKUP('Bulletin Adhésion Membre'!$G$30,Paramètres!$B$8:$D$12,3,FALSE),VLOOKUP(Adhérents!D137,Liste!$A$2:$D$5,4,FALSE),VLOOKUP(Adhérents!D137,Liste!$A$2:$D$5,3,FALSE)),"")</f>
        <v/>
      </c>
      <c r="R133" t="s">
        <v>141</v>
      </c>
      <c r="S133" s="2">
        <v>46022</v>
      </c>
      <c r="T133" t="str">
        <f>CONCATENATE(Adhérents!M137,IF(Adhérents!N137&lt;&gt;0,"|",""),Adhérents!N137,IF(Adhérents!O137&lt;&gt;0,"|",""),Adhérents!O137)</f>
        <v/>
      </c>
      <c r="U133" t="str">
        <f>IFERROR(IF(Adhérents!L137="Sur la base du code postal","Chapitre "&amp;VLOOKUP(VALUE(LEFT(Adhérents!K137,2)),Liste!$N$2:$Q$102,4,FALSE),"Chapitre "&amp;Adhérents!L137),"")</f>
        <v/>
      </c>
    </row>
    <row r="134" spans="1:21">
      <c r="A134">
        <f>Adhérents!I138</f>
        <v>0</v>
      </c>
      <c r="B134">
        <f>Adhérents!H138</f>
        <v>0</v>
      </c>
      <c r="C134">
        <f>Adhérents!J138</f>
        <v>0</v>
      </c>
      <c r="D134" s="136">
        <f>Adhérents!K138</f>
        <v>0</v>
      </c>
      <c r="E134" t="s">
        <v>139</v>
      </c>
      <c r="F134" t="str">
        <f>IF(Adhérents!G138="M.","M",IF(Adhérents!G138="Mme","F",""))</f>
        <v/>
      </c>
      <c r="G134">
        <v>0</v>
      </c>
      <c r="H134" t="s">
        <v>140</v>
      </c>
      <c r="I134" s="2">
        <f t="shared" ca="1" si="2"/>
        <v>46300</v>
      </c>
      <c r="J134" s="153">
        <f>Paramètres!$C$22</f>
        <v>46296</v>
      </c>
      <c r="K134" s="2">
        <f>Paramètres!$C$23</f>
        <v>46843</v>
      </c>
      <c r="L13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4">
        <f>Adhérents!E138</f>
        <v>0</v>
      </c>
      <c r="N134" t="str">
        <f>'Bulletin Adhésion Membre'!$B$24</f>
        <v/>
      </c>
      <c r="O134">
        <f>Adhérents!F138</f>
        <v>0</v>
      </c>
      <c r="P134" t="str">
        <f>IFERROR(VLOOKUP(Adhérents!D138,Liste!$A$2:$B$5,2,FALSE),"")</f>
        <v/>
      </c>
      <c r="Q134" t="str">
        <f>IFERROR(IF(COUNTIF(Adhérents!D$6:D138,Liste!$A$4)&gt;VLOOKUP('Bulletin Adhésion Membre'!$G$30,Paramètres!$B$8:$D$12,3,FALSE),VLOOKUP(Adhérents!D138,Liste!$A$2:$D$5,4,FALSE),VLOOKUP(Adhérents!D138,Liste!$A$2:$D$5,3,FALSE)),"")</f>
        <v/>
      </c>
      <c r="R134" t="s">
        <v>141</v>
      </c>
      <c r="S134" s="2">
        <v>46022</v>
      </c>
      <c r="T134" t="str">
        <f>CONCATENATE(Adhérents!M138,IF(Adhérents!N138&lt;&gt;0,"|",""),Adhérents!N138,IF(Adhérents!O138&lt;&gt;0,"|",""),Adhérents!O138)</f>
        <v/>
      </c>
      <c r="U134" t="str">
        <f>IFERROR(IF(Adhérents!L138="Sur la base du code postal","Chapitre "&amp;VLOOKUP(VALUE(LEFT(Adhérents!K138,2)),Liste!$N$2:$Q$102,4,FALSE),"Chapitre "&amp;Adhérents!L138),"")</f>
        <v/>
      </c>
    </row>
    <row r="135" spans="1:21">
      <c r="A135">
        <f>Adhérents!I139</f>
        <v>0</v>
      </c>
      <c r="B135">
        <f>Adhérents!H139</f>
        <v>0</v>
      </c>
      <c r="C135">
        <f>Adhérents!J139</f>
        <v>0</v>
      </c>
      <c r="D135" s="136">
        <f>Adhérents!K139</f>
        <v>0</v>
      </c>
      <c r="E135" t="s">
        <v>139</v>
      </c>
      <c r="F135" t="str">
        <f>IF(Adhérents!G139="M.","M",IF(Adhérents!G139="Mme","F",""))</f>
        <v/>
      </c>
      <c r="G135">
        <v>0</v>
      </c>
      <c r="H135" t="s">
        <v>140</v>
      </c>
      <c r="I135" s="2">
        <f t="shared" ca="1" si="2"/>
        <v>46300</v>
      </c>
      <c r="J135" s="153">
        <f>Paramètres!$C$22</f>
        <v>46296</v>
      </c>
      <c r="K135" s="2">
        <f>Paramètres!$C$23</f>
        <v>46843</v>
      </c>
      <c r="L13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5">
        <f>Adhérents!E139</f>
        <v>0</v>
      </c>
      <c r="N135" t="str">
        <f>'Bulletin Adhésion Membre'!$B$24</f>
        <v/>
      </c>
      <c r="O135">
        <f>Adhérents!F139</f>
        <v>0</v>
      </c>
      <c r="P135" t="str">
        <f>IFERROR(VLOOKUP(Adhérents!D139,Liste!$A$2:$B$5,2,FALSE),"")</f>
        <v/>
      </c>
      <c r="Q135" t="str">
        <f>IFERROR(IF(COUNTIF(Adhérents!D$6:D139,Liste!$A$4)&gt;VLOOKUP('Bulletin Adhésion Membre'!$G$30,Paramètres!$B$8:$D$12,3,FALSE),VLOOKUP(Adhérents!D139,Liste!$A$2:$D$5,4,FALSE),VLOOKUP(Adhérents!D139,Liste!$A$2:$D$5,3,FALSE)),"")</f>
        <v/>
      </c>
      <c r="R135" t="s">
        <v>141</v>
      </c>
      <c r="S135" s="2">
        <v>46022</v>
      </c>
      <c r="T135" t="str">
        <f>CONCATENATE(Adhérents!M139,IF(Adhérents!N139&lt;&gt;0,"|",""),Adhérents!N139,IF(Adhérents!O139&lt;&gt;0,"|",""),Adhérents!O139)</f>
        <v/>
      </c>
      <c r="U135" t="str">
        <f>IFERROR(IF(Adhérents!L139="Sur la base du code postal","Chapitre "&amp;VLOOKUP(VALUE(LEFT(Adhérents!K139,2)),Liste!$N$2:$Q$102,4,FALSE),"Chapitre "&amp;Adhérents!L139),"")</f>
        <v/>
      </c>
    </row>
    <row r="136" spans="1:21">
      <c r="A136">
        <f>Adhérents!I140</f>
        <v>0</v>
      </c>
      <c r="B136">
        <f>Adhérents!H140</f>
        <v>0</v>
      </c>
      <c r="C136">
        <f>Adhérents!J140</f>
        <v>0</v>
      </c>
      <c r="D136" s="136">
        <f>Adhérents!K140</f>
        <v>0</v>
      </c>
      <c r="E136" t="s">
        <v>139</v>
      </c>
      <c r="F136" t="str">
        <f>IF(Adhérents!G140="M.","M",IF(Adhérents!G140="Mme","F",""))</f>
        <v/>
      </c>
      <c r="G136">
        <v>0</v>
      </c>
      <c r="H136" t="s">
        <v>140</v>
      </c>
      <c r="I136" s="2">
        <f t="shared" ca="1" si="2"/>
        <v>46300</v>
      </c>
      <c r="J136" s="153">
        <f>Paramètres!$C$22</f>
        <v>46296</v>
      </c>
      <c r="K136" s="2">
        <f>Paramètres!$C$23</f>
        <v>46843</v>
      </c>
      <c r="L13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6">
        <f>Adhérents!E140</f>
        <v>0</v>
      </c>
      <c r="N136" t="str">
        <f>'Bulletin Adhésion Membre'!$B$24</f>
        <v/>
      </c>
      <c r="O136">
        <f>Adhérents!F140</f>
        <v>0</v>
      </c>
      <c r="P136" t="str">
        <f>IFERROR(VLOOKUP(Adhérents!D140,Liste!$A$2:$B$5,2,FALSE),"")</f>
        <v/>
      </c>
      <c r="Q136" t="str">
        <f>IFERROR(IF(COUNTIF(Adhérents!D$6:D140,Liste!$A$4)&gt;VLOOKUP('Bulletin Adhésion Membre'!$G$30,Paramètres!$B$8:$D$12,3,FALSE),VLOOKUP(Adhérents!D140,Liste!$A$2:$D$5,4,FALSE),VLOOKUP(Adhérents!D140,Liste!$A$2:$D$5,3,FALSE)),"")</f>
        <v/>
      </c>
      <c r="R136" t="s">
        <v>141</v>
      </c>
      <c r="S136" s="2">
        <v>46022</v>
      </c>
      <c r="T136" t="str">
        <f>CONCATENATE(Adhérents!M140,IF(Adhérents!N140&lt;&gt;0,"|",""),Adhérents!N140,IF(Adhérents!O140&lt;&gt;0,"|",""),Adhérents!O140)</f>
        <v/>
      </c>
      <c r="U136" t="str">
        <f>IFERROR(IF(Adhérents!L140="Sur la base du code postal","Chapitre "&amp;VLOOKUP(VALUE(LEFT(Adhérents!K140,2)),Liste!$N$2:$Q$102,4,FALSE),"Chapitre "&amp;Adhérents!L140),"")</f>
        <v/>
      </c>
    </row>
    <row r="137" spans="1:21">
      <c r="A137">
        <f>Adhérents!I141</f>
        <v>0</v>
      </c>
      <c r="B137">
        <f>Adhérents!H141</f>
        <v>0</v>
      </c>
      <c r="C137">
        <f>Adhérents!J141</f>
        <v>0</v>
      </c>
      <c r="D137" s="136">
        <f>Adhérents!K141</f>
        <v>0</v>
      </c>
      <c r="E137" t="s">
        <v>139</v>
      </c>
      <c r="F137" t="str">
        <f>IF(Adhérents!G141="M.","M",IF(Adhérents!G141="Mme","F",""))</f>
        <v/>
      </c>
      <c r="G137">
        <v>0</v>
      </c>
      <c r="H137" t="s">
        <v>140</v>
      </c>
      <c r="I137" s="2">
        <f t="shared" ca="1" si="2"/>
        <v>46300</v>
      </c>
      <c r="J137" s="153">
        <f>Paramètres!$C$22</f>
        <v>46296</v>
      </c>
      <c r="K137" s="2">
        <f>Paramètres!$C$23</f>
        <v>46843</v>
      </c>
      <c r="L13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7">
        <f>Adhérents!E141</f>
        <v>0</v>
      </c>
      <c r="N137" t="str">
        <f>'Bulletin Adhésion Membre'!$B$24</f>
        <v/>
      </c>
      <c r="O137">
        <f>Adhérents!F141</f>
        <v>0</v>
      </c>
      <c r="P137" t="str">
        <f>IFERROR(VLOOKUP(Adhérents!D141,Liste!$A$2:$B$5,2,FALSE),"")</f>
        <v/>
      </c>
      <c r="Q137" t="str">
        <f>IFERROR(IF(COUNTIF(Adhérents!D$6:D141,Liste!$A$4)&gt;VLOOKUP('Bulletin Adhésion Membre'!$G$30,Paramètres!$B$8:$D$12,3,FALSE),VLOOKUP(Adhérents!D141,Liste!$A$2:$D$5,4,FALSE),VLOOKUP(Adhérents!D141,Liste!$A$2:$D$5,3,FALSE)),"")</f>
        <v/>
      </c>
      <c r="R137" t="s">
        <v>141</v>
      </c>
      <c r="S137" s="2">
        <v>46022</v>
      </c>
      <c r="T137" t="str">
        <f>CONCATENATE(Adhérents!M141,IF(Adhérents!N141&lt;&gt;0,"|",""),Adhérents!N141,IF(Adhérents!O141&lt;&gt;0,"|",""),Adhérents!O141)</f>
        <v/>
      </c>
      <c r="U137" t="str">
        <f>IFERROR(IF(Adhérents!L141="Sur la base du code postal","Chapitre "&amp;VLOOKUP(VALUE(LEFT(Adhérents!K141,2)),Liste!$N$2:$Q$102,4,FALSE),"Chapitre "&amp;Adhérents!L141),"")</f>
        <v/>
      </c>
    </row>
    <row r="138" spans="1:21">
      <c r="A138">
        <f>Adhérents!I142</f>
        <v>0</v>
      </c>
      <c r="B138">
        <f>Adhérents!H142</f>
        <v>0</v>
      </c>
      <c r="C138">
        <f>Adhérents!J142</f>
        <v>0</v>
      </c>
      <c r="D138" s="136">
        <f>Adhérents!K142</f>
        <v>0</v>
      </c>
      <c r="E138" t="s">
        <v>139</v>
      </c>
      <c r="F138" t="str">
        <f>IF(Adhérents!G142="M.","M",IF(Adhérents!G142="Mme","F",""))</f>
        <v/>
      </c>
      <c r="G138">
        <v>0</v>
      </c>
      <c r="H138" t="s">
        <v>140</v>
      </c>
      <c r="I138" s="2">
        <f t="shared" ca="1" si="2"/>
        <v>46300</v>
      </c>
      <c r="J138" s="153">
        <f>Paramètres!$C$22</f>
        <v>46296</v>
      </c>
      <c r="K138" s="2">
        <f>Paramètres!$C$23</f>
        <v>46843</v>
      </c>
      <c r="L13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8">
        <f>Adhérents!E142</f>
        <v>0</v>
      </c>
      <c r="N138" t="str">
        <f>'Bulletin Adhésion Membre'!$B$24</f>
        <v/>
      </c>
      <c r="O138">
        <f>Adhérents!F142</f>
        <v>0</v>
      </c>
      <c r="P138" t="str">
        <f>IFERROR(VLOOKUP(Adhérents!D142,Liste!$A$2:$B$5,2,FALSE),"")</f>
        <v/>
      </c>
      <c r="Q138" t="str">
        <f>IFERROR(IF(COUNTIF(Adhérents!D$6:D142,Liste!$A$4)&gt;VLOOKUP('Bulletin Adhésion Membre'!$G$30,Paramètres!$B$8:$D$12,3,FALSE),VLOOKUP(Adhérents!D142,Liste!$A$2:$D$5,4,FALSE),VLOOKUP(Adhérents!D142,Liste!$A$2:$D$5,3,FALSE)),"")</f>
        <v/>
      </c>
      <c r="R138" t="s">
        <v>141</v>
      </c>
      <c r="S138" s="2">
        <v>46022</v>
      </c>
      <c r="T138" t="str">
        <f>CONCATENATE(Adhérents!M142,IF(Adhérents!N142&lt;&gt;0,"|",""),Adhérents!N142,IF(Adhérents!O142&lt;&gt;0,"|",""),Adhérents!O142)</f>
        <v/>
      </c>
      <c r="U138" t="str">
        <f>IFERROR(IF(Adhérents!L142="Sur la base du code postal","Chapitre "&amp;VLOOKUP(VALUE(LEFT(Adhérents!K142,2)),Liste!$N$2:$Q$102,4,FALSE),"Chapitre "&amp;Adhérents!L142),"")</f>
        <v/>
      </c>
    </row>
    <row r="139" spans="1:21">
      <c r="A139">
        <f>Adhérents!I143</f>
        <v>0</v>
      </c>
      <c r="B139">
        <f>Adhérents!H143</f>
        <v>0</v>
      </c>
      <c r="C139">
        <f>Adhérents!J143</f>
        <v>0</v>
      </c>
      <c r="D139" s="136">
        <f>Adhérents!K143</f>
        <v>0</v>
      </c>
      <c r="E139" t="s">
        <v>139</v>
      </c>
      <c r="F139" t="str">
        <f>IF(Adhérents!G143="M.","M",IF(Adhérents!G143="Mme","F",""))</f>
        <v/>
      </c>
      <c r="G139">
        <v>0</v>
      </c>
      <c r="H139" t="s">
        <v>140</v>
      </c>
      <c r="I139" s="2">
        <f t="shared" ca="1" si="2"/>
        <v>46300</v>
      </c>
      <c r="J139" s="153">
        <f>Paramètres!$C$22</f>
        <v>46296</v>
      </c>
      <c r="K139" s="2">
        <f>Paramètres!$C$23</f>
        <v>46843</v>
      </c>
      <c r="L13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39">
        <f>Adhérents!E143</f>
        <v>0</v>
      </c>
      <c r="N139" t="str">
        <f>'Bulletin Adhésion Membre'!$B$24</f>
        <v/>
      </c>
      <c r="O139">
        <f>Adhérents!F143</f>
        <v>0</v>
      </c>
      <c r="P139" t="str">
        <f>IFERROR(VLOOKUP(Adhérents!D143,Liste!$A$2:$B$5,2,FALSE),"")</f>
        <v/>
      </c>
      <c r="Q139" t="str">
        <f>IFERROR(IF(COUNTIF(Adhérents!D$6:D143,Liste!$A$4)&gt;VLOOKUP('Bulletin Adhésion Membre'!$G$30,Paramètres!$B$8:$D$12,3,FALSE),VLOOKUP(Adhérents!D143,Liste!$A$2:$D$5,4,FALSE),VLOOKUP(Adhérents!D143,Liste!$A$2:$D$5,3,FALSE)),"")</f>
        <v/>
      </c>
      <c r="R139" t="s">
        <v>141</v>
      </c>
      <c r="S139" s="2">
        <v>46022</v>
      </c>
      <c r="T139" t="str">
        <f>CONCATENATE(Adhérents!M143,IF(Adhérents!N143&lt;&gt;0,"|",""),Adhérents!N143,IF(Adhérents!O143&lt;&gt;0,"|",""),Adhérents!O143)</f>
        <v/>
      </c>
      <c r="U139" t="str">
        <f>IFERROR(IF(Adhérents!L143="Sur la base du code postal","Chapitre "&amp;VLOOKUP(VALUE(LEFT(Adhérents!K143,2)),Liste!$N$2:$Q$102,4,FALSE),"Chapitre "&amp;Adhérents!L143),"")</f>
        <v/>
      </c>
    </row>
    <row r="140" spans="1:21">
      <c r="A140">
        <f>Adhérents!I144</f>
        <v>0</v>
      </c>
      <c r="B140">
        <f>Adhérents!H144</f>
        <v>0</v>
      </c>
      <c r="C140">
        <f>Adhérents!J144</f>
        <v>0</v>
      </c>
      <c r="D140" s="136">
        <f>Adhérents!K144</f>
        <v>0</v>
      </c>
      <c r="E140" t="s">
        <v>139</v>
      </c>
      <c r="F140" t="str">
        <f>IF(Adhérents!G144="M.","M",IF(Adhérents!G144="Mme","F",""))</f>
        <v/>
      </c>
      <c r="G140">
        <v>0</v>
      </c>
      <c r="H140" t="s">
        <v>140</v>
      </c>
      <c r="I140" s="2">
        <f t="shared" ca="1" si="2"/>
        <v>46300</v>
      </c>
      <c r="J140" s="153">
        <f>Paramètres!$C$22</f>
        <v>46296</v>
      </c>
      <c r="K140" s="2">
        <f>Paramètres!$C$23</f>
        <v>46843</v>
      </c>
      <c r="L14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0">
        <f>Adhérents!E144</f>
        <v>0</v>
      </c>
      <c r="N140" t="str">
        <f>'Bulletin Adhésion Membre'!$B$24</f>
        <v/>
      </c>
      <c r="O140">
        <f>Adhérents!F144</f>
        <v>0</v>
      </c>
      <c r="P140" t="str">
        <f>IFERROR(VLOOKUP(Adhérents!D144,Liste!$A$2:$B$5,2,FALSE),"")</f>
        <v/>
      </c>
      <c r="Q140" t="str">
        <f>IFERROR(IF(COUNTIF(Adhérents!D$6:D144,Liste!$A$4)&gt;VLOOKUP('Bulletin Adhésion Membre'!$G$30,Paramètres!$B$8:$D$12,3,FALSE),VLOOKUP(Adhérents!D144,Liste!$A$2:$D$5,4,FALSE),VLOOKUP(Adhérents!D144,Liste!$A$2:$D$5,3,FALSE)),"")</f>
        <v/>
      </c>
      <c r="R140" t="s">
        <v>141</v>
      </c>
      <c r="S140" s="2">
        <v>46022</v>
      </c>
      <c r="T140" t="str">
        <f>CONCATENATE(Adhérents!M144,IF(Adhérents!N144&lt;&gt;0,"|",""),Adhérents!N144,IF(Adhérents!O144&lt;&gt;0,"|",""),Adhérents!O144)</f>
        <v/>
      </c>
      <c r="U140" t="str">
        <f>IFERROR(IF(Adhérents!L144="Sur la base du code postal","Chapitre "&amp;VLOOKUP(VALUE(LEFT(Adhérents!K144,2)),Liste!$N$2:$Q$102,4,FALSE),"Chapitre "&amp;Adhérents!L144),"")</f>
        <v/>
      </c>
    </row>
    <row r="141" spans="1:21">
      <c r="A141">
        <f>Adhérents!I145</f>
        <v>0</v>
      </c>
      <c r="B141">
        <f>Adhérents!H145</f>
        <v>0</v>
      </c>
      <c r="C141">
        <f>Adhérents!J145</f>
        <v>0</v>
      </c>
      <c r="D141" s="136">
        <f>Adhérents!K145</f>
        <v>0</v>
      </c>
      <c r="E141" t="s">
        <v>139</v>
      </c>
      <c r="F141" t="str">
        <f>IF(Adhérents!G145="M.","M",IF(Adhérents!G145="Mme","F",""))</f>
        <v/>
      </c>
      <c r="G141">
        <v>0</v>
      </c>
      <c r="H141" t="s">
        <v>140</v>
      </c>
      <c r="I141" s="2">
        <f t="shared" ca="1" si="2"/>
        <v>46300</v>
      </c>
      <c r="J141" s="153">
        <f>Paramètres!$C$22</f>
        <v>46296</v>
      </c>
      <c r="K141" s="2">
        <f>Paramètres!$C$23</f>
        <v>46843</v>
      </c>
      <c r="L14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1">
        <f>Adhérents!E145</f>
        <v>0</v>
      </c>
      <c r="N141" t="str">
        <f>'Bulletin Adhésion Membre'!$B$24</f>
        <v/>
      </c>
      <c r="O141">
        <f>Adhérents!F145</f>
        <v>0</v>
      </c>
      <c r="P141" t="str">
        <f>IFERROR(VLOOKUP(Adhérents!D145,Liste!$A$2:$B$5,2,FALSE),"")</f>
        <v/>
      </c>
      <c r="Q141" t="str">
        <f>IFERROR(IF(COUNTIF(Adhérents!D$6:D145,Liste!$A$4)&gt;VLOOKUP('Bulletin Adhésion Membre'!$G$30,Paramètres!$B$8:$D$12,3,FALSE),VLOOKUP(Adhérents!D145,Liste!$A$2:$D$5,4,FALSE),VLOOKUP(Adhérents!D145,Liste!$A$2:$D$5,3,FALSE)),"")</f>
        <v/>
      </c>
      <c r="R141" t="s">
        <v>141</v>
      </c>
      <c r="S141" s="2">
        <v>46022</v>
      </c>
      <c r="T141" t="str">
        <f>CONCATENATE(Adhérents!M145,IF(Adhérents!N145&lt;&gt;0,"|",""),Adhérents!N145,IF(Adhérents!O145&lt;&gt;0,"|",""),Adhérents!O145)</f>
        <v/>
      </c>
      <c r="U141" t="str">
        <f>IFERROR(IF(Adhérents!L145="Sur la base du code postal","Chapitre "&amp;VLOOKUP(VALUE(LEFT(Adhérents!K145,2)),Liste!$N$2:$Q$102,4,FALSE),"Chapitre "&amp;Adhérents!L145),"")</f>
        <v/>
      </c>
    </row>
    <row r="142" spans="1:21">
      <c r="A142">
        <f>Adhérents!I146</f>
        <v>0</v>
      </c>
      <c r="B142">
        <f>Adhérents!H146</f>
        <v>0</v>
      </c>
      <c r="C142">
        <f>Adhérents!J146</f>
        <v>0</v>
      </c>
      <c r="D142" s="136">
        <f>Adhérents!K146</f>
        <v>0</v>
      </c>
      <c r="E142" t="s">
        <v>139</v>
      </c>
      <c r="F142" t="str">
        <f>IF(Adhérents!G146="M.","M",IF(Adhérents!G146="Mme","F",""))</f>
        <v/>
      </c>
      <c r="G142">
        <v>0</v>
      </c>
      <c r="H142" t="s">
        <v>140</v>
      </c>
      <c r="I142" s="2">
        <f t="shared" ca="1" si="2"/>
        <v>46300</v>
      </c>
      <c r="J142" s="153">
        <f>Paramètres!$C$22</f>
        <v>46296</v>
      </c>
      <c r="K142" s="2">
        <f>Paramètres!$C$23</f>
        <v>46843</v>
      </c>
      <c r="L14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2">
        <f>Adhérents!E146</f>
        <v>0</v>
      </c>
      <c r="N142" t="str">
        <f>'Bulletin Adhésion Membre'!$B$24</f>
        <v/>
      </c>
      <c r="O142">
        <f>Adhérents!F146</f>
        <v>0</v>
      </c>
      <c r="P142" t="str">
        <f>IFERROR(VLOOKUP(Adhérents!D146,Liste!$A$2:$B$5,2,FALSE),"")</f>
        <v/>
      </c>
      <c r="Q142" t="str">
        <f>IFERROR(IF(COUNTIF(Adhérents!D$6:D146,Liste!$A$4)&gt;VLOOKUP('Bulletin Adhésion Membre'!$G$30,Paramètres!$B$8:$D$12,3,FALSE),VLOOKUP(Adhérents!D146,Liste!$A$2:$D$5,4,FALSE),VLOOKUP(Adhérents!D146,Liste!$A$2:$D$5,3,FALSE)),"")</f>
        <v/>
      </c>
      <c r="R142" t="s">
        <v>141</v>
      </c>
      <c r="S142" s="2">
        <v>46022</v>
      </c>
      <c r="T142" t="str">
        <f>CONCATENATE(Adhérents!M146,IF(Adhérents!N146&lt;&gt;0,"|",""),Adhérents!N146,IF(Adhérents!O146&lt;&gt;0,"|",""),Adhérents!O146)</f>
        <v/>
      </c>
      <c r="U142" t="str">
        <f>IFERROR(IF(Adhérents!L146="Sur la base du code postal","Chapitre "&amp;VLOOKUP(VALUE(LEFT(Adhérents!K146,2)),Liste!$N$2:$Q$102,4,FALSE),"Chapitre "&amp;Adhérents!L146),"")</f>
        <v/>
      </c>
    </row>
    <row r="143" spans="1:21">
      <c r="A143">
        <f>Adhérents!I147</f>
        <v>0</v>
      </c>
      <c r="B143">
        <f>Adhérents!H147</f>
        <v>0</v>
      </c>
      <c r="C143">
        <f>Adhérents!J147</f>
        <v>0</v>
      </c>
      <c r="D143" s="136">
        <f>Adhérents!K147</f>
        <v>0</v>
      </c>
      <c r="E143" t="s">
        <v>139</v>
      </c>
      <c r="F143" t="str">
        <f>IF(Adhérents!G147="M.","M",IF(Adhérents!G147="Mme","F",""))</f>
        <v/>
      </c>
      <c r="G143">
        <v>0</v>
      </c>
      <c r="H143" t="s">
        <v>140</v>
      </c>
      <c r="I143" s="2">
        <f t="shared" ca="1" si="2"/>
        <v>46300</v>
      </c>
      <c r="J143" s="153">
        <f>Paramètres!$C$22</f>
        <v>46296</v>
      </c>
      <c r="K143" s="2">
        <f>Paramètres!$C$23</f>
        <v>46843</v>
      </c>
      <c r="L14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3">
        <f>Adhérents!E147</f>
        <v>0</v>
      </c>
      <c r="N143" t="str">
        <f>'Bulletin Adhésion Membre'!$B$24</f>
        <v/>
      </c>
      <c r="O143">
        <f>Adhérents!F147</f>
        <v>0</v>
      </c>
      <c r="P143" t="str">
        <f>IFERROR(VLOOKUP(Adhérents!D147,Liste!$A$2:$B$5,2,FALSE),"")</f>
        <v/>
      </c>
      <c r="Q143" t="str">
        <f>IFERROR(IF(COUNTIF(Adhérents!D$6:D147,Liste!$A$4)&gt;VLOOKUP('Bulletin Adhésion Membre'!$G$30,Paramètres!$B$8:$D$12,3,FALSE),VLOOKUP(Adhérents!D147,Liste!$A$2:$D$5,4,FALSE),VLOOKUP(Adhérents!D147,Liste!$A$2:$D$5,3,FALSE)),"")</f>
        <v/>
      </c>
      <c r="R143" t="s">
        <v>141</v>
      </c>
      <c r="S143" s="2">
        <v>46022</v>
      </c>
      <c r="T143" t="str">
        <f>CONCATENATE(Adhérents!M147,IF(Adhérents!N147&lt;&gt;0,"|",""),Adhérents!N147,IF(Adhérents!O147&lt;&gt;0,"|",""),Adhérents!O147)</f>
        <v/>
      </c>
      <c r="U143" t="str">
        <f>IFERROR(IF(Adhérents!L147="Sur la base du code postal","Chapitre "&amp;VLOOKUP(VALUE(LEFT(Adhérents!K147,2)),Liste!$N$2:$Q$102,4,FALSE),"Chapitre "&amp;Adhérents!L147),"")</f>
        <v/>
      </c>
    </row>
    <row r="144" spans="1:21">
      <c r="A144">
        <f>Adhérents!I148</f>
        <v>0</v>
      </c>
      <c r="B144">
        <f>Adhérents!H148</f>
        <v>0</v>
      </c>
      <c r="C144">
        <f>Adhérents!J148</f>
        <v>0</v>
      </c>
      <c r="D144" s="136">
        <f>Adhérents!K148</f>
        <v>0</v>
      </c>
      <c r="E144" t="s">
        <v>139</v>
      </c>
      <c r="F144" t="str">
        <f>IF(Adhérents!G148="M.","M",IF(Adhérents!G148="Mme","F",""))</f>
        <v/>
      </c>
      <c r="G144">
        <v>0</v>
      </c>
      <c r="H144" t="s">
        <v>140</v>
      </c>
      <c r="I144" s="2">
        <f t="shared" ca="1" si="2"/>
        <v>46300</v>
      </c>
      <c r="J144" s="153">
        <f>Paramètres!$C$22</f>
        <v>46296</v>
      </c>
      <c r="K144" s="2">
        <f>Paramètres!$C$23</f>
        <v>46843</v>
      </c>
      <c r="L14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4">
        <f>Adhérents!E148</f>
        <v>0</v>
      </c>
      <c r="N144" t="str">
        <f>'Bulletin Adhésion Membre'!$B$24</f>
        <v/>
      </c>
      <c r="O144">
        <f>Adhérents!F148</f>
        <v>0</v>
      </c>
      <c r="P144" t="str">
        <f>IFERROR(VLOOKUP(Adhérents!D148,Liste!$A$2:$B$5,2,FALSE),"")</f>
        <v/>
      </c>
      <c r="Q144" t="str">
        <f>IFERROR(IF(COUNTIF(Adhérents!D$6:D148,Liste!$A$4)&gt;VLOOKUP('Bulletin Adhésion Membre'!$G$30,Paramètres!$B$8:$D$12,3,FALSE),VLOOKUP(Adhérents!D148,Liste!$A$2:$D$5,4,FALSE),VLOOKUP(Adhérents!D148,Liste!$A$2:$D$5,3,FALSE)),"")</f>
        <v/>
      </c>
      <c r="R144" t="s">
        <v>141</v>
      </c>
      <c r="S144" s="2">
        <v>46022</v>
      </c>
      <c r="T144" t="str">
        <f>CONCATENATE(Adhérents!M148,IF(Adhérents!N148&lt;&gt;0,"|",""),Adhérents!N148,IF(Adhérents!O148&lt;&gt;0,"|",""),Adhérents!O148)</f>
        <v/>
      </c>
      <c r="U144" t="str">
        <f>IFERROR(IF(Adhérents!L148="Sur la base du code postal","Chapitre "&amp;VLOOKUP(VALUE(LEFT(Adhérents!K148,2)),Liste!$N$2:$Q$102,4,FALSE),"Chapitre "&amp;Adhérents!L148),"")</f>
        <v/>
      </c>
    </row>
    <row r="145" spans="1:21">
      <c r="A145">
        <f>Adhérents!I149</f>
        <v>0</v>
      </c>
      <c r="B145">
        <f>Adhérents!H149</f>
        <v>0</v>
      </c>
      <c r="C145">
        <f>Adhérents!J149</f>
        <v>0</v>
      </c>
      <c r="D145" s="136">
        <f>Adhérents!K149</f>
        <v>0</v>
      </c>
      <c r="E145" t="s">
        <v>139</v>
      </c>
      <c r="F145" t="str">
        <f>IF(Adhérents!G149="M.","M",IF(Adhérents!G149="Mme","F",""))</f>
        <v/>
      </c>
      <c r="G145">
        <v>0</v>
      </c>
      <c r="H145" t="s">
        <v>140</v>
      </c>
      <c r="I145" s="2">
        <f t="shared" ca="1" si="2"/>
        <v>46300</v>
      </c>
      <c r="J145" s="153">
        <f>Paramètres!$C$22</f>
        <v>46296</v>
      </c>
      <c r="K145" s="2">
        <f>Paramètres!$C$23</f>
        <v>46843</v>
      </c>
      <c r="L14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5">
        <f>Adhérents!E149</f>
        <v>0</v>
      </c>
      <c r="N145" t="str">
        <f>'Bulletin Adhésion Membre'!$B$24</f>
        <v/>
      </c>
      <c r="O145">
        <f>Adhérents!F149</f>
        <v>0</v>
      </c>
      <c r="P145" t="str">
        <f>IFERROR(VLOOKUP(Adhérents!D149,Liste!$A$2:$B$5,2,FALSE),"")</f>
        <v/>
      </c>
      <c r="Q145" t="str">
        <f>IFERROR(IF(COUNTIF(Adhérents!D$6:D149,Liste!$A$4)&gt;VLOOKUP('Bulletin Adhésion Membre'!$G$30,Paramètres!$B$8:$D$12,3,FALSE),VLOOKUP(Adhérents!D149,Liste!$A$2:$D$5,4,FALSE),VLOOKUP(Adhérents!D149,Liste!$A$2:$D$5,3,FALSE)),"")</f>
        <v/>
      </c>
      <c r="R145" t="s">
        <v>141</v>
      </c>
      <c r="S145" s="2">
        <v>46022</v>
      </c>
      <c r="T145" t="str">
        <f>CONCATENATE(Adhérents!M149,IF(Adhérents!N149&lt;&gt;0,"|",""),Adhérents!N149,IF(Adhérents!O149&lt;&gt;0,"|",""),Adhérents!O149)</f>
        <v/>
      </c>
      <c r="U145" t="str">
        <f>IFERROR(IF(Adhérents!L149="Sur la base du code postal","Chapitre "&amp;VLOOKUP(VALUE(LEFT(Adhérents!K149,2)),Liste!$N$2:$Q$102,4,FALSE),"Chapitre "&amp;Adhérents!L149),"")</f>
        <v/>
      </c>
    </row>
    <row r="146" spans="1:21">
      <c r="A146">
        <f>Adhérents!I150</f>
        <v>0</v>
      </c>
      <c r="B146">
        <f>Adhérents!H150</f>
        <v>0</v>
      </c>
      <c r="C146">
        <f>Adhérents!J150</f>
        <v>0</v>
      </c>
      <c r="D146" s="136">
        <f>Adhérents!K150</f>
        <v>0</v>
      </c>
      <c r="E146" t="s">
        <v>139</v>
      </c>
      <c r="F146" t="str">
        <f>IF(Adhérents!G150="M.","M",IF(Adhérents!G150="Mme","F",""))</f>
        <v/>
      </c>
      <c r="G146">
        <v>0</v>
      </c>
      <c r="H146" t="s">
        <v>140</v>
      </c>
      <c r="I146" s="2">
        <f t="shared" ca="1" si="2"/>
        <v>46300</v>
      </c>
      <c r="J146" s="153">
        <f>Paramètres!$C$22</f>
        <v>46296</v>
      </c>
      <c r="K146" s="2">
        <f>Paramètres!$C$23</f>
        <v>46843</v>
      </c>
      <c r="L14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6">
        <f>Adhérents!E150</f>
        <v>0</v>
      </c>
      <c r="N146" t="str">
        <f>'Bulletin Adhésion Membre'!$B$24</f>
        <v/>
      </c>
      <c r="O146">
        <f>Adhérents!F150</f>
        <v>0</v>
      </c>
      <c r="P146" t="str">
        <f>IFERROR(VLOOKUP(Adhérents!D150,Liste!$A$2:$B$5,2,FALSE),"")</f>
        <v/>
      </c>
      <c r="Q146" t="str">
        <f>IFERROR(IF(COUNTIF(Adhérents!D$6:D150,Liste!$A$4)&gt;VLOOKUP('Bulletin Adhésion Membre'!$G$30,Paramètres!$B$8:$D$12,3,FALSE),VLOOKUP(Adhérents!D150,Liste!$A$2:$D$5,4,FALSE),VLOOKUP(Adhérents!D150,Liste!$A$2:$D$5,3,FALSE)),"")</f>
        <v/>
      </c>
      <c r="R146" t="s">
        <v>141</v>
      </c>
      <c r="S146" s="2">
        <v>46022</v>
      </c>
      <c r="T146" t="str">
        <f>CONCATENATE(Adhérents!M150,IF(Adhérents!N150&lt;&gt;0,"|",""),Adhérents!N150,IF(Adhérents!O150&lt;&gt;0,"|",""),Adhérents!O150)</f>
        <v/>
      </c>
      <c r="U146" t="str">
        <f>IFERROR(IF(Adhérents!L150="Sur la base du code postal","Chapitre "&amp;VLOOKUP(VALUE(LEFT(Adhérents!K150,2)),Liste!$N$2:$Q$102,4,FALSE),"Chapitre "&amp;Adhérents!L150),"")</f>
        <v/>
      </c>
    </row>
    <row r="147" spans="1:21">
      <c r="A147">
        <f>Adhérents!I151</f>
        <v>0</v>
      </c>
      <c r="B147">
        <f>Adhérents!H151</f>
        <v>0</v>
      </c>
      <c r="C147">
        <f>Adhérents!J151</f>
        <v>0</v>
      </c>
      <c r="D147" s="136">
        <f>Adhérents!K151</f>
        <v>0</v>
      </c>
      <c r="E147" t="s">
        <v>139</v>
      </c>
      <c r="F147" t="str">
        <f>IF(Adhérents!G151="M.","M",IF(Adhérents!G151="Mme","F",""))</f>
        <v/>
      </c>
      <c r="G147">
        <v>0</v>
      </c>
      <c r="H147" t="s">
        <v>140</v>
      </c>
      <c r="I147" s="2">
        <f t="shared" ca="1" si="2"/>
        <v>46300</v>
      </c>
      <c r="J147" s="153">
        <f>Paramètres!$C$22</f>
        <v>46296</v>
      </c>
      <c r="K147" s="2">
        <f>Paramètres!$C$23</f>
        <v>46843</v>
      </c>
      <c r="L14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7">
        <f>Adhérents!E151</f>
        <v>0</v>
      </c>
      <c r="N147" t="str">
        <f>'Bulletin Adhésion Membre'!$B$24</f>
        <v/>
      </c>
      <c r="O147">
        <f>Adhérents!F151</f>
        <v>0</v>
      </c>
      <c r="P147" t="str">
        <f>IFERROR(VLOOKUP(Adhérents!D151,Liste!$A$2:$B$5,2,FALSE),"")</f>
        <v/>
      </c>
      <c r="Q147" t="str">
        <f>IFERROR(IF(COUNTIF(Adhérents!D$6:D151,Liste!$A$4)&gt;VLOOKUP('Bulletin Adhésion Membre'!$G$30,Paramètres!$B$8:$D$12,3,FALSE),VLOOKUP(Adhérents!D151,Liste!$A$2:$D$5,4,FALSE),VLOOKUP(Adhérents!D151,Liste!$A$2:$D$5,3,FALSE)),"")</f>
        <v/>
      </c>
      <c r="R147" t="s">
        <v>141</v>
      </c>
      <c r="S147" s="2">
        <v>46022</v>
      </c>
      <c r="T147" t="str">
        <f>CONCATENATE(Adhérents!M151,IF(Adhérents!N151&lt;&gt;0,"|",""),Adhérents!N151,IF(Adhérents!O151&lt;&gt;0,"|",""),Adhérents!O151)</f>
        <v/>
      </c>
      <c r="U147" t="str">
        <f>IFERROR(IF(Adhérents!L151="Sur la base du code postal","Chapitre "&amp;VLOOKUP(VALUE(LEFT(Adhérents!K151,2)),Liste!$N$2:$Q$102,4,FALSE),"Chapitre "&amp;Adhérents!L151),"")</f>
        <v/>
      </c>
    </row>
    <row r="148" spans="1:21">
      <c r="A148">
        <f>Adhérents!I152</f>
        <v>0</v>
      </c>
      <c r="B148">
        <f>Adhérents!H152</f>
        <v>0</v>
      </c>
      <c r="C148">
        <f>Adhérents!J152</f>
        <v>0</v>
      </c>
      <c r="D148" s="136">
        <f>Adhérents!K152</f>
        <v>0</v>
      </c>
      <c r="E148" t="s">
        <v>139</v>
      </c>
      <c r="F148" t="str">
        <f>IF(Adhérents!G152="M.","M",IF(Adhérents!G152="Mme","F",""))</f>
        <v/>
      </c>
      <c r="G148">
        <v>0</v>
      </c>
      <c r="H148" t="s">
        <v>140</v>
      </c>
      <c r="I148" s="2">
        <f t="shared" ca="1" si="2"/>
        <v>46300</v>
      </c>
      <c r="J148" s="153">
        <f>Paramètres!$C$22</f>
        <v>46296</v>
      </c>
      <c r="K148" s="2">
        <f>Paramètres!$C$23</f>
        <v>46843</v>
      </c>
      <c r="L14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8">
        <f>Adhérents!E152</f>
        <v>0</v>
      </c>
      <c r="N148" t="str">
        <f>'Bulletin Adhésion Membre'!$B$24</f>
        <v/>
      </c>
      <c r="O148">
        <f>Adhérents!F152</f>
        <v>0</v>
      </c>
      <c r="P148" t="str">
        <f>IFERROR(VLOOKUP(Adhérents!D152,Liste!$A$2:$B$5,2,FALSE),"")</f>
        <v/>
      </c>
      <c r="Q148" t="str">
        <f>IFERROR(IF(COUNTIF(Adhérents!D$6:D152,Liste!$A$4)&gt;VLOOKUP('Bulletin Adhésion Membre'!$G$30,Paramètres!$B$8:$D$12,3,FALSE),VLOOKUP(Adhérents!D152,Liste!$A$2:$D$5,4,FALSE),VLOOKUP(Adhérents!D152,Liste!$A$2:$D$5,3,FALSE)),"")</f>
        <v/>
      </c>
      <c r="R148" t="s">
        <v>141</v>
      </c>
      <c r="S148" s="2">
        <v>46022</v>
      </c>
      <c r="T148" t="str">
        <f>CONCATENATE(Adhérents!M152,IF(Adhérents!N152&lt;&gt;0,"|",""),Adhérents!N152,IF(Adhérents!O152&lt;&gt;0,"|",""),Adhérents!O152)</f>
        <v/>
      </c>
      <c r="U148" t="str">
        <f>IFERROR(IF(Adhérents!L152="Sur la base du code postal","Chapitre "&amp;VLOOKUP(VALUE(LEFT(Adhérents!K152,2)),Liste!$N$2:$Q$102,4,FALSE),"Chapitre "&amp;Adhérents!L152),"")</f>
        <v/>
      </c>
    </row>
    <row r="149" spans="1:21">
      <c r="A149">
        <f>Adhérents!I153</f>
        <v>0</v>
      </c>
      <c r="B149">
        <f>Adhérents!H153</f>
        <v>0</v>
      </c>
      <c r="C149">
        <f>Adhérents!J153</f>
        <v>0</v>
      </c>
      <c r="D149" s="136">
        <f>Adhérents!K153</f>
        <v>0</v>
      </c>
      <c r="E149" t="s">
        <v>139</v>
      </c>
      <c r="F149" t="str">
        <f>IF(Adhérents!G153="M.","M",IF(Adhérents!G153="Mme","F",""))</f>
        <v/>
      </c>
      <c r="G149">
        <v>0</v>
      </c>
      <c r="H149" t="s">
        <v>140</v>
      </c>
      <c r="I149" s="2">
        <f t="shared" ca="1" si="2"/>
        <v>46300</v>
      </c>
      <c r="J149" s="153">
        <f>Paramètres!$C$22</f>
        <v>46296</v>
      </c>
      <c r="K149" s="2">
        <f>Paramètres!$C$23</f>
        <v>46843</v>
      </c>
      <c r="L14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49">
        <f>Adhérents!E153</f>
        <v>0</v>
      </c>
      <c r="N149" t="str">
        <f>'Bulletin Adhésion Membre'!$B$24</f>
        <v/>
      </c>
      <c r="O149">
        <f>Adhérents!F153</f>
        <v>0</v>
      </c>
      <c r="P149" t="str">
        <f>IFERROR(VLOOKUP(Adhérents!D153,Liste!$A$2:$B$5,2,FALSE),"")</f>
        <v/>
      </c>
      <c r="Q149" t="str">
        <f>IFERROR(IF(COUNTIF(Adhérents!D$6:D153,Liste!$A$4)&gt;VLOOKUP('Bulletin Adhésion Membre'!$G$30,Paramètres!$B$8:$D$12,3,FALSE),VLOOKUP(Adhérents!D153,Liste!$A$2:$D$5,4,FALSE),VLOOKUP(Adhérents!D153,Liste!$A$2:$D$5,3,FALSE)),"")</f>
        <v/>
      </c>
      <c r="R149" t="s">
        <v>141</v>
      </c>
      <c r="S149" s="2">
        <v>46022</v>
      </c>
      <c r="T149" t="str">
        <f>CONCATENATE(Adhérents!M153,IF(Adhérents!N153&lt;&gt;0,"|",""),Adhérents!N153,IF(Adhérents!O153&lt;&gt;0,"|",""),Adhérents!O153)</f>
        <v/>
      </c>
      <c r="U149" t="str">
        <f>IFERROR(IF(Adhérents!L153="Sur la base du code postal","Chapitre "&amp;VLOOKUP(VALUE(LEFT(Adhérents!K153,2)),Liste!$N$2:$Q$102,4,FALSE),"Chapitre "&amp;Adhérents!L153),"")</f>
        <v/>
      </c>
    </row>
    <row r="150" spans="1:21">
      <c r="A150">
        <f>Adhérents!I154</f>
        <v>0</v>
      </c>
      <c r="B150">
        <f>Adhérents!H154</f>
        <v>0</v>
      </c>
      <c r="C150">
        <f>Adhérents!J154</f>
        <v>0</v>
      </c>
      <c r="D150" s="136">
        <f>Adhérents!K154</f>
        <v>0</v>
      </c>
      <c r="E150" t="s">
        <v>139</v>
      </c>
      <c r="F150" t="str">
        <f>IF(Adhérents!G154="M.","M",IF(Adhérents!G154="Mme","F",""))</f>
        <v/>
      </c>
      <c r="G150">
        <v>0</v>
      </c>
      <c r="H150" t="s">
        <v>140</v>
      </c>
      <c r="I150" s="2">
        <f t="shared" ca="1" si="2"/>
        <v>46300</v>
      </c>
      <c r="J150" s="153">
        <f>Paramètres!$C$22</f>
        <v>46296</v>
      </c>
      <c r="K150" s="2">
        <f>Paramètres!$C$23</f>
        <v>46843</v>
      </c>
      <c r="L15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0">
        <f>Adhérents!E154</f>
        <v>0</v>
      </c>
      <c r="N150" t="str">
        <f>'Bulletin Adhésion Membre'!$B$24</f>
        <v/>
      </c>
      <c r="O150">
        <f>Adhérents!F154</f>
        <v>0</v>
      </c>
      <c r="P150" t="str">
        <f>IFERROR(VLOOKUP(Adhérents!D154,Liste!$A$2:$B$5,2,FALSE),"")</f>
        <v/>
      </c>
      <c r="Q150" t="str">
        <f>IFERROR(IF(COUNTIF(Adhérents!D$6:D154,Liste!$A$4)&gt;VLOOKUP('Bulletin Adhésion Membre'!$G$30,Paramètres!$B$8:$D$12,3,FALSE),VLOOKUP(Adhérents!D154,Liste!$A$2:$D$5,4,FALSE),VLOOKUP(Adhérents!D154,Liste!$A$2:$D$5,3,FALSE)),"")</f>
        <v/>
      </c>
      <c r="R150" t="s">
        <v>141</v>
      </c>
      <c r="S150" s="2">
        <v>46022</v>
      </c>
      <c r="T150" t="str">
        <f>CONCATENATE(Adhérents!M154,IF(Adhérents!N154&lt;&gt;0,"|",""),Adhérents!N154,IF(Adhérents!O154&lt;&gt;0,"|",""),Adhérents!O154)</f>
        <v/>
      </c>
      <c r="U150" t="str">
        <f>IFERROR(IF(Adhérents!L154="Sur la base du code postal","Chapitre "&amp;VLOOKUP(VALUE(LEFT(Adhérents!K154,2)),Liste!$N$2:$Q$102,4,FALSE),"Chapitre "&amp;Adhérents!L154),"")</f>
        <v/>
      </c>
    </row>
    <row r="151" spans="1:21">
      <c r="A151">
        <f>Adhérents!I155</f>
        <v>0</v>
      </c>
      <c r="B151">
        <f>Adhérents!H155</f>
        <v>0</v>
      </c>
      <c r="C151">
        <f>Adhérents!J155</f>
        <v>0</v>
      </c>
      <c r="D151" s="136">
        <f>Adhérents!K155</f>
        <v>0</v>
      </c>
      <c r="E151" t="s">
        <v>139</v>
      </c>
      <c r="F151" t="str">
        <f>IF(Adhérents!G155="M.","M",IF(Adhérents!G155="Mme","F",""))</f>
        <v/>
      </c>
      <c r="G151">
        <v>0</v>
      </c>
      <c r="H151" t="s">
        <v>140</v>
      </c>
      <c r="I151" s="2">
        <f t="shared" ca="1" si="2"/>
        <v>46300</v>
      </c>
      <c r="J151" s="153">
        <f>Paramètres!$C$22</f>
        <v>46296</v>
      </c>
      <c r="K151" s="2">
        <f>Paramètres!$C$23</f>
        <v>46843</v>
      </c>
      <c r="L15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1">
        <f>Adhérents!E155</f>
        <v>0</v>
      </c>
      <c r="N151" t="str">
        <f>'Bulletin Adhésion Membre'!$B$24</f>
        <v/>
      </c>
      <c r="O151">
        <f>Adhérents!F155</f>
        <v>0</v>
      </c>
      <c r="P151" t="str">
        <f>IFERROR(VLOOKUP(Adhérents!D155,Liste!$A$2:$B$5,2,FALSE),"")</f>
        <v/>
      </c>
      <c r="Q151" t="str">
        <f>IFERROR(IF(COUNTIF(Adhérents!D$6:D155,Liste!$A$4)&gt;VLOOKUP('Bulletin Adhésion Membre'!$G$30,Paramètres!$B$8:$D$12,3,FALSE),VLOOKUP(Adhérents!D155,Liste!$A$2:$D$5,4,FALSE),VLOOKUP(Adhérents!D155,Liste!$A$2:$D$5,3,FALSE)),"")</f>
        <v/>
      </c>
      <c r="R151" t="s">
        <v>141</v>
      </c>
      <c r="S151" s="2">
        <v>46022</v>
      </c>
      <c r="T151" t="str">
        <f>CONCATENATE(Adhérents!M155,IF(Adhérents!N155&lt;&gt;0,"|",""),Adhérents!N155,IF(Adhérents!O155&lt;&gt;0,"|",""),Adhérents!O155)</f>
        <v/>
      </c>
      <c r="U151" t="str">
        <f>IFERROR(IF(Adhérents!L155="Sur la base du code postal","Chapitre "&amp;VLOOKUP(VALUE(LEFT(Adhérents!K155,2)),Liste!$N$2:$Q$102,4,FALSE),"Chapitre "&amp;Adhérents!L155),"")</f>
        <v/>
      </c>
    </row>
    <row r="152" spans="1:21">
      <c r="A152">
        <f>Adhérents!I156</f>
        <v>0</v>
      </c>
      <c r="B152">
        <f>Adhérents!H156</f>
        <v>0</v>
      </c>
      <c r="C152">
        <f>Adhérents!J156</f>
        <v>0</v>
      </c>
      <c r="D152" s="136">
        <f>Adhérents!K156</f>
        <v>0</v>
      </c>
      <c r="E152" t="s">
        <v>139</v>
      </c>
      <c r="F152" t="str">
        <f>IF(Adhérents!G156="M.","M",IF(Adhérents!G156="Mme","F",""))</f>
        <v/>
      </c>
      <c r="G152">
        <v>0</v>
      </c>
      <c r="H152" t="s">
        <v>140</v>
      </c>
      <c r="I152" s="2">
        <f t="shared" ca="1" si="2"/>
        <v>46300</v>
      </c>
      <c r="J152" s="153">
        <f>Paramètres!$C$22</f>
        <v>46296</v>
      </c>
      <c r="K152" s="2">
        <f>Paramètres!$C$23</f>
        <v>46843</v>
      </c>
      <c r="L15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2">
        <f>Adhérents!E156</f>
        <v>0</v>
      </c>
      <c r="N152" t="str">
        <f>'Bulletin Adhésion Membre'!$B$24</f>
        <v/>
      </c>
      <c r="O152">
        <f>Adhérents!F156</f>
        <v>0</v>
      </c>
      <c r="P152" t="str">
        <f>IFERROR(VLOOKUP(Adhérents!D156,Liste!$A$2:$B$5,2,FALSE),"")</f>
        <v/>
      </c>
      <c r="Q152" t="str">
        <f>IFERROR(IF(COUNTIF(Adhérents!D$6:D156,Liste!$A$4)&gt;VLOOKUP('Bulletin Adhésion Membre'!$G$30,Paramètres!$B$8:$D$12,3,FALSE),VLOOKUP(Adhérents!D156,Liste!$A$2:$D$5,4,FALSE),VLOOKUP(Adhérents!D156,Liste!$A$2:$D$5,3,FALSE)),"")</f>
        <v/>
      </c>
      <c r="R152" t="s">
        <v>141</v>
      </c>
      <c r="S152" s="2">
        <v>46022</v>
      </c>
      <c r="T152" t="str">
        <f>CONCATENATE(Adhérents!M156,IF(Adhérents!N156&lt;&gt;0,"|",""),Adhérents!N156,IF(Adhérents!O156&lt;&gt;0,"|",""),Adhérents!O156)</f>
        <v/>
      </c>
      <c r="U152" t="str">
        <f>IFERROR(IF(Adhérents!L156="Sur la base du code postal","Chapitre "&amp;VLOOKUP(VALUE(LEFT(Adhérents!K156,2)),Liste!$N$2:$Q$102,4,FALSE),"Chapitre "&amp;Adhérents!L156),"")</f>
        <v/>
      </c>
    </row>
    <row r="153" spans="1:21">
      <c r="A153">
        <f>Adhérents!I157</f>
        <v>0</v>
      </c>
      <c r="B153">
        <f>Adhérents!H157</f>
        <v>0</v>
      </c>
      <c r="C153">
        <f>Adhérents!J157</f>
        <v>0</v>
      </c>
      <c r="D153" s="136">
        <f>Adhérents!K157</f>
        <v>0</v>
      </c>
      <c r="E153" t="s">
        <v>139</v>
      </c>
      <c r="F153" t="str">
        <f>IF(Adhérents!G157="M.","M",IF(Adhérents!G157="Mme","F",""))</f>
        <v/>
      </c>
      <c r="G153">
        <v>0</v>
      </c>
      <c r="H153" t="s">
        <v>140</v>
      </c>
      <c r="I153" s="2">
        <f t="shared" ca="1" si="2"/>
        <v>46300</v>
      </c>
      <c r="J153" s="153">
        <f>Paramètres!$C$22</f>
        <v>46296</v>
      </c>
      <c r="K153" s="2">
        <f>Paramètres!$C$23</f>
        <v>46843</v>
      </c>
      <c r="L15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3">
        <f>Adhérents!E157</f>
        <v>0</v>
      </c>
      <c r="N153" t="str">
        <f>'Bulletin Adhésion Membre'!$B$24</f>
        <v/>
      </c>
      <c r="O153">
        <f>Adhérents!F157</f>
        <v>0</v>
      </c>
      <c r="P153" t="str">
        <f>IFERROR(VLOOKUP(Adhérents!D157,Liste!$A$2:$B$5,2,FALSE),"")</f>
        <v/>
      </c>
      <c r="Q153" t="str">
        <f>IFERROR(IF(COUNTIF(Adhérents!D$6:D157,Liste!$A$4)&gt;VLOOKUP('Bulletin Adhésion Membre'!$G$30,Paramètres!$B$8:$D$12,3,FALSE),VLOOKUP(Adhérents!D157,Liste!$A$2:$D$5,4,FALSE),VLOOKUP(Adhérents!D157,Liste!$A$2:$D$5,3,FALSE)),"")</f>
        <v/>
      </c>
      <c r="R153" t="s">
        <v>141</v>
      </c>
      <c r="S153" s="2">
        <v>46022</v>
      </c>
      <c r="T153" t="str">
        <f>CONCATENATE(Adhérents!M157,IF(Adhérents!N157&lt;&gt;0,"|",""),Adhérents!N157,IF(Adhérents!O157&lt;&gt;0,"|",""),Adhérents!O157)</f>
        <v/>
      </c>
      <c r="U153" t="str">
        <f>IFERROR(IF(Adhérents!L157="Sur la base du code postal","Chapitre "&amp;VLOOKUP(VALUE(LEFT(Adhérents!K157,2)),Liste!$N$2:$Q$102,4,FALSE),"Chapitre "&amp;Adhérents!L157),"")</f>
        <v/>
      </c>
    </row>
    <row r="154" spans="1:21">
      <c r="A154">
        <f>Adhérents!I158</f>
        <v>0</v>
      </c>
      <c r="B154">
        <f>Adhérents!H158</f>
        <v>0</v>
      </c>
      <c r="C154">
        <f>Adhérents!J158</f>
        <v>0</v>
      </c>
      <c r="D154" s="136">
        <f>Adhérents!K158</f>
        <v>0</v>
      </c>
      <c r="E154" t="s">
        <v>139</v>
      </c>
      <c r="F154" t="str">
        <f>IF(Adhérents!G158="M.","M",IF(Adhérents!G158="Mme","F",""))</f>
        <v/>
      </c>
      <c r="G154">
        <v>0</v>
      </c>
      <c r="H154" t="s">
        <v>140</v>
      </c>
      <c r="I154" s="2">
        <f t="shared" ca="1" si="2"/>
        <v>46300</v>
      </c>
      <c r="J154" s="153">
        <f>Paramètres!$C$22</f>
        <v>46296</v>
      </c>
      <c r="K154" s="2">
        <f>Paramètres!$C$23</f>
        <v>46843</v>
      </c>
      <c r="L15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4">
        <f>Adhérents!E158</f>
        <v>0</v>
      </c>
      <c r="N154" t="str">
        <f>'Bulletin Adhésion Membre'!$B$24</f>
        <v/>
      </c>
      <c r="O154">
        <f>Adhérents!F158</f>
        <v>0</v>
      </c>
      <c r="P154" t="str">
        <f>IFERROR(VLOOKUP(Adhérents!D158,Liste!$A$2:$B$5,2,FALSE),"")</f>
        <v/>
      </c>
      <c r="Q154" t="str">
        <f>IFERROR(IF(COUNTIF(Adhérents!D$6:D158,Liste!$A$4)&gt;VLOOKUP('Bulletin Adhésion Membre'!$G$30,Paramètres!$B$8:$D$12,3,FALSE),VLOOKUP(Adhérents!D158,Liste!$A$2:$D$5,4,FALSE),VLOOKUP(Adhérents!D158,Liste!$A$2:$D$5,3,FALSE)),"")</f>
        <v/>
      </c>
      <c r="R154" t="s">
        <v>141</v>
      </c>
      <c r="S154" s="2">
        <v>46022</v>
      </c>
      <c r="T154" t="str">
        <f>CONCATENATE(Adhérents!M158,IF(Adhérents!N158&lt;&gt;0,"|",""),Adhérents!N158,IF(Adhérents!O158&lt;&gt;0,"|",""),Adhérents!O158)</f>
        <v/>
      </c>
      <c r="U154" t="str">
        <f>IFERROR(IF(Adhérents!L158="Sur la base du code postal","Chapitre "&amp;VLOOKUP(VALUE(LEFT(Adhérents!K158,2)),Liste!$N$2:$Q$102,4,FALSE),"Chapitre "&amp;Adhérents!L158),"")</f>
        <v/>
      </c>
    </row>
    <row r="155" spans="1:21">
      <c r="A155">
        <f>Adhérents!I159</f>
        <v>0</v>
      </c>
      <c r="B155">
        <f>Adhérents!H159</f>
        <v>0</v>
      </c>
      <c r="C155">
        <f>Adhérents!J159</f>
        <v>0</v>
      </c>
      <c r="D155" s="136">
        <f>Adhérents!K159</f>
        <v>0</v>
      </c>
      <c r="E155" t="s">
        <v>139</v>
      </c>
      <c r="F155" t="str">
        <f>IF(Adhérents!G159="M.","M",IF(Adhérents!G159="Mme","F",""))</f>
        <v/>
      </c>
      <c r="G155">
        <v>0</v>
      </c>
      <c r="H155" t="s">
        <v>140</v>
      </c>
      <c r="I155" s="2">
        <f t="shared" ca="1" si="2"/>
        <v>46300</v>
      </c>
      <c r="J155" s="153">
        <f>Paramètres!$C$22</f>
        <v>46296</v>
      </c>
      <c r="K155" s="2">
        <f>Paramètres!$C$23</f>
        <v>46843</v>
      </c>
      <c r="L15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5">
        <f>Adhérents!E159</f>
        <v>0</v>
      </c>
      <c r="N155" t="str">
        <f>'Bulletin Adhésion Membre'!$B$24</f>
        <v/>
      </c>
      <c r="O155">
        <f>Adhérents!F159</f>
        <v>0</v>
      </c>
      <c r="P155" t="str">
        <f>IFERROR(VLOOKUP(Adhérents!D159,Liste!$A$2:$B$5,2,FALSE),"")</f>
        <v/>
      </c>
      <c r="Q155" t="str">
        <f>IFERROR(IF(COUNTIF(Adhérents!D$6:D159,Liste!$A$4)&gt;VLOOKUP('Bulletin Adhésion Membre'!$G$30,Paramètres!$B$8:$D$12,3,FALSE),VLOOKUP(Adhérents!D159,Liste!$A$2:$D$5,4,FALSE),VLOOKUP(Adhérents!D159,Liste!$A$2:$D$5,3,FALSE)),"")</f>
        <v/>
      </c>
      <c r="R155" t="s">
        <v>141</v>
      </c>
      <c r="S155" s="2">
        <v>46022</v>
      </c>
      <c r="T155" t="str">
        <f>CONCATENATE(Adhérents!M159,IF(Adhérents!N159&lt;&gt;0,"|",""),Adhérents!N159,IF(Adhérents!O159&lt;&gt;0,"|",""),Adhérents!O159)</f>
        <v/>
      </c>
      <c r="U155" t="str">
        <f>IFERROR(IF(Adhérents!L159="Sur la base du code postal","Chapitre "&amp;VLOOKUP(VALUE(LEFT(Adhérents!K159,2)),Liste!$N$2:$Q$102,4,FALSE),"Chapitre "&amp;Adhérents!L159),"")</f>
        <v/>
      </c>
    </row>
    <row r="156" spans="1:21">
      <c r="A156">
        <f>Adhérents!I160</f>
        <v>0</v>
      </c>
      <c r="B156">
        <f>Adhérents!H160</f>
        <v>0</v>
      </c>
      <c r="C156">
        <f>Adhérents!J160</f>
        <v>0</v>
      </c>
      <c r="D156" s="136">
        <f>Adhérents!K160</f>
        <v>0</v>
      </c>
      <c r="E156" t="s">
        <v>139</v>
      </c>
      <c r="F156" t="str">
        <f>IF(Adhérents!G160="M.","M",IF(Adhérents!G160="Mme","F",""))</f>
        <v/>
      </c>
      <c r="G156">
        <v>0</v>
      </c>
      <c r="H156" t="s">
        <v>140</v>
      </c>
      <c r="I156" s="2">
        <f t="shared" ca="1" si="2"/>
        <v>46300</v>
      </c>
      <c r="J156" s="153">
        <f>Paramètres!$C$22</f>
        <v>46296</v>
      </c>
      <c r="K156" s="2">
        <f>Paramètres!$C$23</f>
        <v>46843</v>
      </c>
      <c r="L15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6">
        <f>Adhérents!E160</f>
        <v>0</v>
      </c>
      <c r="N156" t="str">
        <f>'Bulletin Adhésion Membre'!$B$24</f>
        <v/>
      </c>
      <c r="O156">
        <f>Adhérents!F160</f>
        <v>0</v>
      </c>
      <c r="P156" t="str">
        <f>IFERROR(VLOOKUP(Adhérents!D160,Liste!$A$2:$B$5,2,FALSE),"")</f>
        <v/>
      </c>
      <c r="Q156" t="str">
        <f>IFERROR(IF(COUNTIF(Adhérents!D$6:D160,Liste!$A$4)&gt;VLOOKUP('Bulletin Adhésion Membre'!$G$30,Paramètres!$B$8:$D$12,3,FALSE),VLOOKUP(Adhérents!D160,Liste!$A$2:$D$5,4,FALSE),VLOOKUP(Adhérents!D160,Liste!$A$2:$D$5,3,FALSE)),"")</f>
        <v/>
      </c>
      <c r="R156" t="s">
        <v>141</v>
      </c>
      <c r="S156" s="2">
        <v>46022</v>
      </c>
      <c r="T156" t="str">
        <f>CONCATENATE(Adhérents!M160,IF(Adhérents!N160&lt;&gt;0,"|",""),Adhérents!N160,IF(Adhérents!O160&lt;&gt;0,"|",""),Adhérents!O160)</f>
        <v/>
      </c>
      <c r="U156" t="str">
        <f>IFERROR(IF(Adhérents!L160="Sur la base du code postal","Chapitre "&amp;VLOOKUP(VALUE(LEFT(Adhérents!K160,2)),Liste!$N$2:$Q$102,4,FALSE),"Chapitre "&amp;Adhérents!L160),"")</f>
        <v/>
      </c>
    </row>
    <row r="157" spans="1:21">
      <c r="A157">
        <f>Adhérents!I161</f>
        <v>0</v>
      </c>
      <c r="B157">
        <f>Adhérents!H161</f>
        <v>0</v>
      </c>
      <c r="C157">
        <f>Adhérents!J161</f>
        <v>0</v>
      </c>
      <c r="D157" s="136">
        <f>Adhérents!K161</f>
        <v>0</v>
      </c>
      <c r="E157" t="s">
        <v>139</v>
      </c>
      <c r="F157" t="str">
        <f>IF(Adhérents!G161="M.","M",IF(Adhérents!G161="Mme","F",""))</f>
        <v/>
      </c>
      <c r="G157">
        <v>0</v>
      </c>
      <c r="H157" t="s">
        <v>140</v>
      </c>
      <c r="I157" s="2">
        <f t="shared" ca="1" si="2"/>
        <v>46300</v>
      </c>
      <c r="J157" s="153">
        <f>Paramètres!$C$22</f>
        <v>46296</v>
      </c>
      <c r="K157" s="2">
        <f>Paramètres!$C$23</f>
        <v>46843</v>
      </c>
      <c r="L15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7">
        <f>Adhérents!E161</f>
        <v>0</v>
      </c>
      <c r="N157" t="str">
        <f>'Bulletin Adhésion Membre'!$B$24</f>
        <v/>
      </c>
      <c r="O157">
        <f>Adhérents!F161</f>
        <v>0</v>
      </c>
      <c r="P157" t="str">
        <f>IFERROR(VLOOKUP(Adhérents!D161,Liste!$A$2:$B$5,2,FALSE),"")</f>
        <v/>
      </c>
      <c r="Q157" t="str">
        <f>IFERROR(IF(COUNTIF(Adhérents!D$6:D161,Liste!$A$4)&gt;VLOOKUP('Bulletin Adhésion Membre'!$G$30,Paramètres!$B$8:$D$12,3,FALSE),VLOOKUP(Adhérents!D161,Liste!$A$2:$D$5,4,FALSE),VLOOKUP(Adhérents!D161,Liste!$A$2:$D$5,3,FALSE)),"")</f>
        <v/>
      </c>
      <c r="R157" t="s">
        <v>141</v>
      </c>
      <c r="S157" s="2">
        <v>46022</v>
      </c>
      <c r="T157" t="str">
        <f>CONCATENATE(Adhérents!M161,IF(Adhérents!N161&lt;&gt;0,"|",""),Adhérents!N161,IF(Adhérents!O161&lt;&gt;0,"|",""),Adhérents!O161)</f>
        <v/>
      </c>
      <c r="U157" t="str">
        <f>IFERROR(IF(Adhérents!L161="Sur la base du code postal","Chapitre "&amp;VLOOKUP(VALUE(LEFT(Adhérents!K161,2)),Liste!$N$2:$Q$102,4,FALSE),"Chapitre "&amp;Adhérents!L161),"")</f>
        <v/>
      </c>
    </row>
    <row r="158" spans="1:21">
      <c r="A158">
        <f>Adhérents!I162</f>
        <v>0</v>
      </c>
      <c r="B158">
        <f>Adhérents!H162</f>
        <v>0</v>
      </c>
      <c r="C158">
        <f>Adhérents!J162</f>
        <v>0</v>
      </c>
      <c r="D158" s="136">
        <f>Adhérents!K162</f>
        <v>0</v>
      </c>
      <c r="E158" t="s">
        <v>139</v>
      </c>
      <c r="F158" t="str">
        <f>IF(Adhérents!G162="M.","M",IF(Adhérents!G162="Mme","F",""))</f>
        <v/>
      </c>
      <c r="G158">
        <v>0</v>
      </c>
      <c r="H158" t="s">
        <v>140</v>
      </c>
      <c r="I158" s="2">
        <f t="shared" ca="1" si="2"/>
        <v>46300</v>
      </c>
      <c r="J158" s="153">
        <f>Paramètres!$C$22</f>
        <v>46296</v>
      </c>
      <c r="K158" s="2">
        <f>Paramètres!$C$23</f>
        <v>46843</v>
      </c>
      <c r="L15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8">
        <f>Adhérents!E162</f>
        <v>0</v>
      </c>
      <c r="N158" t="str">
        <f>'Bulletin Adhésion Membre'!$B$24</f>
        <v/>
      </c>
      <c r="O158">
        <f>Adhérents!F162</f>
        <v>0</v>
      </c>
      <c r="P158" t="str">
        <f>IFERROR(VLOOKUP(Adhérents!D162,Liste!$A$2:$B$5,2,FALSE),"")</f>
        <v/>
      </c>
      <c r="Q158" t="str">
        <f>IFERROR(IF(COUNTIF(Adhérents!D$6:D162,Liste!$A$4)&gt;VLOOKUP('Bulletin Adhésion Membre'!$G$30,Paramètres!$B$8:$D$12,3,FALSE),VLOOKUP(Adhérents!D162,Liste!$A$2:$D$5,4,FALSE),VLOOKUP(Adhérents!D162,Liste!$A$2:$D$5,3,FALSE)),"")</f>
        <v/>
      </c>
      <c r="R158" t="s">
        <v>141</v>
      </c>
      <c r="S158" s="2">
        <v>46022</v>
      </c>
      <c r="T158" t="str">
        <f>CONCATENATE(Adhérents!M162,IF(Adhérents!N162&lt;&gt;0,"|",""),Adhérents!N162,IF(Adhérents!O162&lt;&gt;0,"|",""),Adhérents!O162)</f>
        <v/>
      </c>
      <c r="U158" t="str">
        <f>IFERROR(IF(Adhérents!L162="Sur la base du code postal","Chapitre "&amp;VLOOKUP(VALUE(LEFT(Adhérents!K162,2)),Liste!$N$2:$Q$102,4,FALSE),"Chapitre "&amp;Adhérents!L162),"")</f>
        <v/>
      </c>
    </row>
    <row r="159" spans="1:21">
      <c r="A159">
        <f>Adhérents!I163</f>
        <v>0</v>
      </c>
      <c r="B159">
        <f>Adhérents!H163</f>
        <v>0</v>
      </c>
      <c r="C159">
        <f>Adhérents!J163</f>
        <v>0</v>
      </c>
      <c r="D159" s="136">
        <f>Adhérents!K163</f>
        <v>0</v>
      </c>
      <c r="E159" t="s">
        <v>139</v>
      </c>
      <c r="F159" t="str">
        <f>IF(Adhérents!G163="M.","M",IF(Adhérents!G163="Mme","F",""))</f>
        <v/>
      </c>
      <c r="G159">
        <v>0</v>
      </c>
      <c r="H159" t="s">
        <v>140</v>
      </c>
      <c r="I159" s="2">
        <f t="shared" ca="1" si="2"/>
        <v>46300</v>
      </c>
      <c r="J159" s="153">
        <f>Paramètres!$C$22</f>
        <v>46296</v>
      </c>
      <c r="K159" s="2">
        <f>Paramètres!$C$23</f>
        <v>46843</v>
      </c>
      <c r="L15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59">
        <f>Adhérents!E163</f>
        <v>0</v>
      </c>
      <c r="N159" t="str">
        <f>'Bulletin Adhésion Membre'!$B$24</f>
        <v/>
      </c>
      <c r="O159">
        <f>Adhérents!F163</f>
        <v>0</v>
      </c>
      <c r="P159" t="str">
        <f>IFERROR(VLOOKUP(Adhérents!D163,Liste!$A$2:$B$5,2,FALSE),"")</f>
        <v/>
      </c>
      <c r="Q159" t="str">
        <f>IFERROR(IF(COUNTIF(Adhérents!D$6:D163,Liste!$A$4)&gt;VLOOKUP('Bulletin Adhésion Membre'!$G$30,Paramètres!$B$8:$D$12,3,FALSE),VLOOKUP(Adhérents!D163,Liste!$A$2:$D$5,4,FALSE),VLOOKUP(Adhérents!D163,Liste!$A$2:$D$5,3,FALSE)),"")</f>
        <v/>
      </c>
      <c r="R159" t="s">
        <v>141</v>
      </c>
      <c r="S159" s="2">
        <v>46022</v>
      </c>
      <c r="T159" t="str">
        <f>CONCATENATE(Adhérents!M163,IF(Adhérents!N163&lt;&gt;0,"|",""),Adhérents!N163,IF(Adhérents!O163&lt;&gt;0,"|",""),Adhérents!O163)</f>
        <v/>
      </c>
      <c r="U159" t="str">
        <f>IFERROR(IF(Adhérents!L163="Sur la base du code postal","Chapitre "&amp;VLOOKUP(VALUE(LEFT(Adhérents!K163,2)),Liste!$N$2:$Q$102,4,FALSE),"Chapitre "&amp;Adhérents!L163),"")</f>
        <v/>
      </c>
    </row>
    <row r="160" spans="1:21">
      <c r="A160">
        <f>Adhérents!I164</f>
        <v>0</v>
      </c>
      <c r="B160">
        <f>Adhérents!H164</f>
        <v>0</v>
      </c>
      <c r="C160">
        <f>Adhérents!J164</f>
        <v>0</v>
      </c>
      <c r="D160" s="136">
        <f>Adhérents!K164</f>
        <v>0</v>
      </c>
      <c r="E160" t="s">
        <v>139</v>
      </c>
      <c r="F160" t="str">
        <f>IF(Adhérents!G164="M.","M",IF(Adhérents!G164="Mme","F",""))</f>
        <v/>
      </c>
      <c r="G160">
        <v>0</v>
      </c>
      <c r="H160" t="s">
        <v>140</v>
      </c>
      <c r="I160" s="2">
        <f t="shared" ca="1" si="2"/>
        <v>46300</v>
      </c>
      <c r="J160" s="153">
        <f>Paramètres!$C$22</f>
        <v>46296</v>
      </c>
      <c r="K160" s="2">
        <f>Paramètres!$C$23</f>
        <v>46843</v>
      </c>
      <c r="L16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0">
        <f>Adhérents!E164</f>
        <v>0</v>
      </c>
      <c r="N160" t="str">
        <f>'Bulletin Adhésion Membre'!$B$24</f>
        <v/>
      </c>
      <c r="O160">
        <f>Adhérents!F164</f>
        <v>0</v>
      </c>
      <c r="P160" t="str">
        <f>IFERROR(VLOOKUP(Adhérents!D164,Liste!$A$2:$B$5,2,FALSE),"")</f>
        <v/>
      </c>
      <c r="Q160" t="str">
        <f>IFERROR(IF(COUNTIF(Adhérents!D$6:D164,Liste!$A$4)&gt;VLOOKUP('Bulletin Adhésion Membre'!$G$30,Paramètres!$B$8:$D$12,3,FALSE),VLOOKUP(Adhérents!D164,Liste!$A$2:$D$5,4,FALSE),VLOOKUP(Adhérents!D164,Liste!$A$2:$D$5,3,FALSE)),"")</f>
        <v/>
      </c>
      <c r="R160" t="s">
        <v>141</v>
      </c>
      <c r="S160" s="2">
        <v>46022</v>
      </c>
      <c r="T160" t="str">
        <f>CONCATENATE(Adhérents!M164,IF(Adhérents!N164&lt;&gt;0,"|",""),Adhérents!N164,IF(Adhérents!O164&lt;&gt;0,"|",""),Adhérents!O164)</f>
        <v/>
      </c>
      <c r="U160" t="str">
        <f>IFERROR(IF(Adhérents!L164="Sur la base du code postal","Chapitre "&amp;VLOOKUP(VALUE(LEFT(Adhérents!K164,2)),Liste!$N$2:$Q$102,4,FALSE),"Chapitre "&amp;Adhérents!L164),"")</f>
        <v/>
      </c>
    </row>
    <row r="161" spans="1:21">
      <c r="A161">
        <f>Adhérents!I165</f>
        <v>0</v>
      </c>
      <c r="B161">
        <f>Adhérents!H165</f>
        <v>0</v>
      </c>
      <c r="C161">
        <f>Adhérents!J165</f>
        <v>0</v>
      </c>
      <c r="D161" s="136">
        <f>Adhérents!K165</f>
        <v>0</v>
      </c>
      <c r="E161" t="s">
        <v>139</v>
      </c>
      <c r="F161" t="str">
        <f>IF(Adhérents!G165="M.","M",IF(Adhérents!G165="Mme","F",""))</f>
        <v/>
      </c>
      <c r="G161">
        <v>0</v>
      </c>
      <c r="H161" t="s">
        <v>140</v>
      </c>
      <c r="I161" s="2">
        <f t="shared" ca="1" si="2"/>
        <v>46300</v>
      </c>
      <c r="J161" s="153">
        <f>Paramètres!$C$22</f>
        <v>46296</v>
      </c>
      <c r="K161" s="2">
        <f>Paramètres!$C$23</f>
        <v>46843</v>
      </c>
      <c r="L16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1">
        <f>Adhérents!E165</f>
        <v>0</v>
      </c>
      <c r="N161" t="str">
        <f>'Bulletin Adhésion Membre'!$B$24</f>
        <v/>
      </c>
      <c r="O161">
        <f>Adhérents!F165</f>
        <v>0</v>
      </c>
      <c r="P161" t="str">
        <f>IFERROR(VLOOKUP(Adhérents!D165,Liste!$A$2:$B$5,2,FALSE),"")</f>
        <v/>
      </c>
      <c r="Q161" t="str">
        <f>IFERROR(IF(COUNTIF(Adhérents!D$6:D165,Liste!$A$4)&gt;VLOOKUP('Bulletin Adhésion Membre'!$G$30,Paramètres!$B$8:$D$12,3,FALSE),VLOOKUP(Adhérents!D165,Liste!$A$2:$D$5,4,FALSE),VLOOKUP(Adhérents!D165,Liste!$A$2:$D$5,3,FALSE)),"")</f>
        <v/>
      </c>
      <c r="R161" t="s">
        <v>141</v>
      </c>
      <c r="S161" s="2">
        <v>46022</v>
      </c>
      <c r="T161" t="str">
        <f>CONCATENATE(Adhérents!M165,IF(Adhérents!N165&lt;&gt;0,"|",""),Adhérents!N165,IF(Adhérents!O165&lt;&gt;0,"|",""),Adhérents!O165)</f>
        <v/>
      </c>
      <c r="U161" t="str">
        <f>IFERROR(IF(Adhérents!L165="Sur la base du code postal","Chapitre "&amp;VLOOKUP(VALUE(LEFT(Adhérents!K165,2)),Liste!$N$2:$Q$102,4,FALSE),"Chapitre "&amp;Adhérents!L165),"")</f>
        <v/>
      </c>
    </row>
    <row r="162" spans="1:21">
      <c r="A162">
        <f>Adhérents!I166</f>
        <v>0</v>
      </c>
      <c r="B162">
        <f>Adhérents!H166</f>
        <v>0</v>
      </c>
      <c r="C162">
        <f>Adhérents!J166</f>
        <v>0</v>
      </c>
      <c r="D162" s="136">
        <f>Adhérents!K166</f>
        <v>0</v>
      </c>
      <c r="E162" t="s">
        <v>139</v>
      </c>
      <c r="F162" t="str">
        <f>IF(Adhérents!G166="M.","M",IF(Adhérents!G166="Mme","F",""))</f>
        <v/>
      </c>
      <c r="G162">
        <v>0</v>
      </c>
      <c r="H162" t="s">
        <v>140</v>
      </c>
      <c r="I162" s="2">
        <f t="shared" ca="1" si="2"/>
        <v>46300</v>
      </c>
      <c r="J162" s="153">
        <f>Paramètres!$C$22</f>
        <v>46296</v>
      </c>
      <c r="K162" s="2">
        <f>Paramètres!$C$23</f>
        <v>46843</v>
      </c>
      <c r="L16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2">
        <f>Adhérents!E166</f>
        <v>0</v>
      </c>
      <c r="N162" t="str">
        <f>'Bulletin Adhésion Membre'!$B$24</f>
        <v/>
      </c>
      <c r="O162">
        <f>Adhérents!F166</f>
        <v>0</v>
      </c>
      <c r="P162" t="str">
        <f>IFERROR(VLOOKUP(Adhérents!D166,Liste!$A$2:$B$5,2,FALSE),"")</f>
        <v/>
      </c>
      <c r="Q162" t="str">
        <f>IFERROR(IF(COUNTIF(Adhérents!D$6:D166,Liste!$A$4)&gt;VLOOKUP('Bulletin Adhésion Membre'!$G$30,Paramètres!$B$8:$D$12,3,FALSE),VLOOKUP(Adhérents!D166,Liste!$A$2:$D$5,4,FALSE),VLOOKUP(Adhérents!D166,Liste!$A$2:$D$5,3,FALSE)),"")</f>
        <v/>
      </c>
      <c r="R162" t="s">
        <v>141</v>
      </c>
      <c r="S162" s="2">
        <v>46022</v>
      </c>
      <c r="T162" t="str">
        <f>CONCATENATE(Adhérents!M166,IF(Adhérents!N166&lt;&gt;0,"|",""),Adhérents!N166,IF(Adhérents!O166&lt;&gt;0,"|",""),Adhérents!O166)</f>
        <v/>
      </c>
      <c r="U162" t="str">
        <f>IFERROR(IF(Adhérents!L166="Sur la base du code postal","Chapitre "&amp;VLOOKUP(VALUE(LEFT(Adhérents!K166,2)),Liste!$N$2:$Q$102,4,FALSE),"Chapitre "&amp;Adhérents!L166),"")</f>
        <v/>
      </c>
    </row>
    <row r="163" spans="1:21">
      <c r="A163">
        <f>Adhérents!I167</f>
        <v>0</v>
      </c>
      <c r="B163">
        <f>Adhérents!H167</f>
        <v>0</v>
      </c>
      <c r="C163">
        <f>Adhérents!J167</f>
        <v>0</v>
      </c>
      <c r="D163" s="136">
        <f>Adhérents!K167</f>
        <v>0</v>
      </c>
      <c r="E163" t="s">
        <v>139</v>
      </c>
      <c r="F163" t="str">
        <f>IF(Adhérents!G167="M.","M",IF(Adhérents!G167="Mme","F",""))</f>
        <v/>
      </c>
      <c r="G163">
        <v>0</v>
      </c>
      <c r="H163" t="s">
        <v>140</v>
      </c>
      <c r="I163" s="2">
        <f t="shared" ca="1" si="2"/>
        <v>46300</v>
      </c>
      <c r="J163" s="153">
        <f>Paramètres!$C$22</f>
        <v>46296</v>
      </c>
      <c r="K163" s="2">
        <f>Paramètres!$C$23</f>
        <v>46843</v>
      </c>
      <c r="L16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3">
        <f>Adhérents!E167</f>
        <v>0</v>
      </c>
      <c r="N163" t="str">
        <f>'Bulletin Adhésion Membre'!$B$24</f>
        <v/>
      </c>
      <c r="O163">
        <f>Adhérents!F167</f>
        <v>0</v>
      </c>
      <c r="P163" t="str">
        <f>IFERROR(VLOOKUP(Adhérents!D167,Liste!$A$2:$B$5,2,FALSE),"")</f>
        <v/>
      </c>
      <c r="Q163" t="str">
        <f>IFERROR(IF(COUNTIF(Adhérents!D$6:D167,Liste!$A$4)&gt;VLOOKUP('Bulletin Adhésion Membre'!$G$30,Paramètres!$B$8:$D$12,3,FALSE),VLOOKUP(Adhérents!D167,Liste!$A$2:$D$5,4,FALSE),VLOOKUP(Adhérents!D167,Liste!$A$2:$D$5,3,FALSE)),"")</f>
        <v/>
      </c>
      <c r="R163" t="s">
        <v>141</v>
      </c>
      <c r="S163" s="2">
        <v>46022</v>
      </c>
      <c r="T163" t="str">
        <f>CONCATENATE(Adhérents!M167,IF(Adhérents!N167&lt;&gt;0,"|",""),Adhérents!N167,IF(Adhérents!O167&lt;&gt;0,"|",""),Adhérents!O167)</f>
        <v/>
      </c>
      <c r="U163" t="str">
        <f>IFERROR(IF(Adhérents!L167="Sur la base du code postal","Chapitre "&amp;VLOOKUP(VALUE(LEFT(Adhérents!K167,2)),Liste!$N$2:$Q$102,4,FALSE),"Chapitre "&amp;Adhérents!L167),"")</f>
        <v/>
      </c>
    </row>
    <row r="164" spans="1:21">
      <c r="A164">
        <f>Adhérents!I168</f>
        <v>0</v>
      </c>
      <c r="B164">
        <f>Adhérents!H168</f>
        <v>0</v>
      </c>
      <c r="C164">
        <f>Adhérents!J168</f>
        <v>0</v>
      </c>
      <c r="D164" s="136">
        <f>Adhérents!K168</f>
        <v>0</v>
      </c>
      <c r="E164" t="s">
        <v>139</v>
      </c>
      <c r="F164" t="str">
        <f>IF(Adhérents!G168="M.","M",IF(Adhérents!G168="Mme","F",""))</f>
        <v/>
      </c>
      <c r="G164">
        <v>0</v>
      </c>
      <c r="H164" t="s">
        <v>140</v>
      </c>
      <c r="I164" s="2">
        <f t="shared" ca="1" si="2"/>
        <v>46300</v>
      </c>
      <c r="J164" s="153">
        <f>Paramètres!$C$22</f>
        <v>46296</v>
      </c>
      <c r="K164" s="2">
        <f>Paramètres!$C$23</f>
        <v>46843</v>
      </c>
      <c r="L16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4">
        <f>Adhérents!E168</f>
        <v>0</v>
      </c>
      <c r="N164" t="str">
        <f>'Bulletin Adhésion Membre'!$B$24</f>
        <v/>
      </c>
      <c r="O164">
        <f>Adhérents!F168</f>
        <v>0</v>
      </c>
      <c r="P164" t="str">
        <f>IFERROR(VLOOKUP(Adhérents!D168,Liste!$A$2:$B$5,2,FALSE),"")</f>
        <v/>
      </c>
      <c r="Q164" t="str">
        <f>IFERROR(IF(COUNTIF(Adhérents!D$6:D168,Liste!$A$4)&gt;VLOOKUP('Bulletin Adhésion Membre'!$G$30,Paramètres!$B$8:$D$12,3,FALSE),VLOOKUP(Adhérents!D168,Liste!$A$2:$D$5,4,FALSE),VLOOKUP(Adhérents!D168,Liste!$A$2:$D$5,3,FALSE)),"")</f>
        <v/>
      </c>
      <c r="R164" t="s">
        <v>141</v>
      </c>
      <c r="S164" s="2">
        <v>46022</v>
      </c>
      <c r="T164" t="str">
        <f>CONCATENATE(Adhérents!M168,IF(Adhérents!N168&lt;&gt;0,"|",""),Adhérents!N168,IF(Adhérents!O168&lt;&gt;0,"|",""),Adhérents!O168)</f>
        <v/>
      </c>
      <c r="U164" t="str">
        <f>IFERROR(IF(Adhérents!L168="Sur la base du code postal","Chapitre "&amp;VLOOKUP(VALUE(LEFT(Adhérents!K168,2)),Liste!$N$2:$Q$102,4,FALSE),"Chapitre "&amp;Adhérents!L168),"")</f>
        <v/>
      </c>
    </row>
    <row r="165" spans="1:21">
      <c r="A165">
        <f>Adhérents!I169</f>
        <v>0</v>
      </c>
      <c r="B165">
        <f>Adhérents!H169</f>
        <v>0</v>
      </c>
      <c r="C165">
        <f>Adhérents!J169</f>
        <v>0</v>
      </c>
      <c r="D165" s="136">
        <f>Adhérents!K169</f>
        <v>0</v>
      </c>
      <c r="E165" t="s">
        <v>139</v>
      </c>
      <c r="F165" t="str">
        <f>IF(Adhérents!G169="M.","M",IF(Adhérents!G169="Mme","F",""))</f>
        <v/>
      </c>
      <c r="G165">
        <v>0</v>
      </c>
      <c r="H165" t="s">
        <v>140</v>
      </c>
      <c r="I165" s="2">
        <f t="shared" ca="1" si="2"/>
        <v>46300</v>
      </c>
      <c r="J165" s="153">
        <f>Paramètres!$C$22</f>
        <v>46296</v>
      </c>
      <c r="K165" s="2">
        <f>Paramètres!$C$23</f>
        <v>46843</v>
      </c>
      <c r="L16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5">
        <f>Adhérents!E169</f>
        <v>0</v>
      </c>
      <c r="N165" t="str">
        <f>'Bulletin Adhésion Membre'!$B$24</f>
        <v/>
      </c>
      <c r="O165">
        <f>Adhérents!F169</f>
        <v>0</v>
      </c>
      <c r="P165" t="str">
        <f>IFERROR(VLOOKUP(Adhérents!D169,Liste!$A$2:$B$5,2,FALSE),"")</f>
        <v/>
      </c>
      <c r="Q165" t="str">
        <f>IFERROR(IF(COUNTIF(Adhérents!D$6:D169,Liste!$A$4)&gt;VLOOKUP('Bulletin Adhésion Membre'!$G$30,Paramètres!$B$8:$D$12,3,FALSE),VLOOKUP(Adhérents!D169,Liste!$A$2:$D$5,4,FALSE),VLOOKUP(Adhérents!D169,Liste!$A$2:$D$5,3,FALSE)),"")</f>
        <v/>
      </c>
      <c r="R165" t="s">
        <v>141</v>
      </c>
      <c r="S165" s="2">
        <v>46022</v>
      </c>
      <c r="T165" t="str">
        <f>CONCATENATE(Adhérents!M169,IF(Adhérents!N169&lt;&gt;0,"|",""),Adhérents!N169,IF(Adhérents!O169&lt;&gt;0,"|",""),Adhérents!O169)</f>
        <v/>
      </c>
      <c r="U165" t="str">
        <f>IFERROR(IF(Adhérents!L169="Sur la base du code postal","Chapitre "&amp;VLOOKUP(VALUE(LEFT(Adhérents!K169,2)),Liste!$N$2:$Q$102,4,FALSE),"Chapitre "&amp;Adhérents!L169),"")</f>
        <v/>
      </c>
    </row>
    <row r="166" spans="1:21">
      <c r="A166">
        <f>Adhérents!I170</f>
        <v>0</v>
      </c>
      <c r="B166">
        <f>Adhérents!H170</f>
        <v>0</v>
      </c>
      <c r="C166">
        <f>Adhérents!J170</f>
        <v>0</v>
      </c>
      <c r="D166" s="136">
        <f>Adhérents!K170</f>
        <v>0</v>
      </c>
      <c r="E166" t="s">
        <v>139</v>
      </c>
      <c r="F166" t="str">
        <f>IF(Adhérents!G170="M.","M",IF(Adhérents!G170="Mme","F",""))</f>
        <v/>
      </c>
      <c r="G166">
        <v>0</v>
      </c>
      <c r="H166" t="s">
        <v>140</v>
      </c>
      <c r="I166" s="2">
        <f t="shared" ca="1" si="2"/>
        <v>46300</v>
      </c>
      <c r="J166" s="153">
        <f>Paramètres!$C$22</f>
        <v>46296</v>
      </c>
      <c r="K166" s="2">
        <f>Paramètres!$C$23</f>
        <v>46843</v>
      </c>
      <c r="L16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6">
        <f>Adhérents!E170</f>
        <v>0</v>
      </c>
      <c r="N166" t="str">
        <f>'Bulletin Adhésion Membre'!$B$24</f>
        <v/>
      </c>
      <c r="O166">
        <f>Adhérents!F170</f>
        <v>0</v>
      </c>
      <c r="P166" t="str">
        <f>IFERROR(VLOOKUP(Adhérents!D170,Liste!$A$2:$B$5,2,FALSE),"")</f>
        <v/>
      </c>
      <c r="Q166" t="str">
        <f>IFERROR(IF(COUNTIF(Adhérents!D$6:D170,Liste!$A$4)&gt;VLOOKUP('Bulletin Adhésion Membre'!$G$30,Paramètres!$B$8:$D$12,3,FALSE),VLOOKUP(Adhérents!D170,Liste!$A$2:$D$5,4,FALSE),VLOOKUP(Adhérents!D170,Liste!$A$2:$D$5,3,FALSE)),"")</f>
        <v/>
      </c>
      <c r="R166" t="s">
        <v>141</v>
      </c>
      <c r="S166" s="2">
        <v>46022</v>
      </c>
      <c r="T166" t="str">
        <f>CONCATENATE(Adhérents!M170,IF(Adhérents!N170&lt;&gt;0,"|",""),Adhérents!N170,IF(Adhérents!O170&lt;&gt;0,"|",""),Adhérents!O170)</f>
        <v/>
      </c>
      <c r="U166" t="str">
        <f>IFERROR(IF(Adhérents!L170="Sur la base du code postal","Chapitre "&amp;VLOOKUP(VALUE(LEFT(Adhérents!K170,2)),Liste!$N$2:$Q$102,4,FALSE),"Chapitre "&amp;Adhérents!L170),"")</f>
        <v/>
      </c>
    </row>
    <row r="167" spans="1:21">
      <c r="A167">
        <f>Adhérents!I171</f>
        <v>0</v>
      </c>
      <c r="B167">
        <f>Adhérents!H171</f>
        <v>0</v>
      </c>
      <c r="C167">
        <f>Adhérents!J171</f>
        <v>0</v>
      </c>
      <c r="D167" s="136">
        <f>Adhérents!K171</f>
        <v>0</v>
      </c>
      <c r="E167" t="s">
        <v>139</v>
      </c>
      <c r="F167" t="str">
        <f>IF(Adhérents!G171="M.","M",IF(Adhérents!G171="Mme","F",""))</f>
        <v/>
      </c>
      <c r="G167">
        <v>0</v>
      </c>
      <c r="H167" t="s">
        <v>140</v>
      </c>
      <c r="I167" s="2">
        <f t="shared" ca="1" si="2"/>
        <v>46300</v>
      </c>
      <c r="J167" s="153">
        <f>Paramètres!$C$22</f>
        <v>46296</v>
      </c>
      <c r="K167" s="2">
        <f>Paramètres!$C$23</f>
        <v>46843</v>
      </c>
      <c r="L16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7">
        <f>Adhérents!E171</f>
        <v>0</v>
      </c>
      <c r="N167" t="str">
        <f>'Bulletin Adhésion Membre'!$B$24</f>
        <v/>
      </c>
      <c r="O167">
        <f>Adhérents!F171</f>
        <v>0</v>
      </c>
      <c r="P167" t="str">
        <f>IFERROR(VLOOKUP(Adhérents!D171,Liste!$A$2:$B$5,2,FALSE),"")</f>
        <v/>
      </c>
      <c r="Q167" t="str">
        <f>IFERROR(IF(COUNTIF(Adhérents!D$6:D171,Liste!$A$4)&gt;VLOOKUP('Bulletin Adhésion Membre'!$G$30,Paramètres!$B$8:$D$12,3,FALSE),VLOOKUP(Adhérents!D171,Liste!$A$2:$D$5,4,FALSE),VLOOKUP(Adhérents!D171,Liste!$A$2:$D$5,3,FALSE)),"")</f>
        <v/>
      </c>
      <c r="R167" t="s">
        <v>141</v>
      </c>
      <c r="S167" s="2">
        <v>46022</v>
      </c>
      <c r="T167" t="str">
        <f>CONCATENATE(Adhérents!M171,IF(Adhérents!N171&lt;&gt;0,"|",""),Adhérents!N171,IF(Adhérents!O171&lt;&gt;0,"|",""),Adhérents!O171)</f>
        <v/>
      </c>
      <c r="U167" t="str">
        <f>IFERROR(IF(Adhérents!L171="Sur la base du code postal","Chapitre "&amp;VLOOKUP(VALUE(LEFT(Adhérents!K171,2)),Liste!$N$2:$Q$102,4,FALSE),"Chapitre "&amp;Adhérents!L171),"")</f>
        <v/>
      </c>
    </row>
    <row r="168" spans="1:21">
      <c r="A168">
        <f>Adhérents!I172</f>
        <v>0</v>
      </c>
      <c r="B168">
        <f>Adhérents!H172</f>
        <v>0</v>
      </c>
      <c r="C168">
        <f>Adhérents!J172</f>
        <v>0</v>
      </c>
      <c r="D168" s="136">
        <f>Adhérents!K172</f>
        <v>0</v>
      </c>
      <c r="E168" t="s">
        <v>139</v>
      </c>
      <c r="F168" t="str">
        <f>IF(Adhérents!G172="M.","M",IF(Adhérents!G172="Mme","F",""))</f>
        <v/>
      </c>
      <c r="G168">
        <v>0</v>
      </c>
      <c r="H168" t="s">
        <v>140</v>
      </c>
      <c r="I168" s="2">
        <f t="shared" ca="1" si="2"/>
        <v>46300</v>
      </c>
      <c r="J168" s="153">
        <f>Paramètres!$C$22</f>
        <v>46296</v>
      </c>
      <c r="K168" s="2">
        <f>Paramètres!$C$23</f>
        <v>46843</v>
      </c>
      <c r="L16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8">
        <f>Adhérents!E172</f>
        <v>0</v>
      </c>
      <c r="N168" t="str">
        <f>'Bulletin Adhésion Membre'!$B$24</f>
        <v/>
      </c>
      <c r="O168">
        <f>Adhérents!F172</f>
        <v>0</v>
      </c>
      <c r="P168" t="str">
        <f>IFERROR(VLOOKUP(Adhérents!D172,Liste!$A$2:$B$5,2,FALSE),"")</f>
        <v/>
      </c>
      <c r="Q168" t="str">
        <f>IFERROR(IF(COUNTIF(Adhérents!D$6:D172,Liste!$A$4)&gt;VLOOKUP('Bulletin Adhésion Membre'!$G$30,Paramètres!$B$8:$D$12,3,FALSE),VLOOKUP(Adhérents!D172,Liste!$A$2:$D$5,4,FALSE),VLOOKUP(Adhérents!D172,Liste!$A$2:$D$5,3,FALSE)),"")</f>
        <v/>
      </c>
      <c r="R168" t="s">
        <v>141</v>
      </c>
      <c r="S168" s="2">
        <v>46022</v>
      </c>
      <c r="T168" t="str">
        <f>CONCATENATE(Adhérents!M172,IF(Adhérents!N172&lt;&gt;0,"|",""),Adhérents!N172,IF(Adhérents!O172&lt;&gt;0,"|",""),Adhérents!O172)</f>
        <v/>
      </c>
      <c r="U168" t="str">
        <f>IFERROR(IF(Adhérents!L172="Sur la base du code postal","Chapitre "&amp;VLOOKUP(VALUE(LEFT(Adhérents!K172,2)),Liste!$N$2:$Q$102,4,FALSE),"Chapitre "&amp;Adhérents!L172),"")</f>
        <v/>
      </c>
    </row>
    <row r="169" spans="1:21">
      <c r="A169">
        <f>Adhérents!I173</f>
        <v>0</v>
      </c>
      <c r="B169">
        <f>Adhérents!H173</f>
        <v>0</v>
      </c>
      <c r="C169">
        <f>Adhérents!J173</f>
        <v>0</v>
      </c>
      <c r="D169" s="136">
        <f>Adhérents!K173</f>
        <v>0</v>
      </c>
      <c r="E169" t="s">
        <v>139</v>
      </c>
      <c r="F169" t="str">
        <f>IF(Adhérents!G173="M.","M",IF(Adhérents!G173="Mme","F",""))</f>
        <v/>
      </c>
      <c r="G169">
        <v>0</v>
      </c>
      <c r="H169" t="s">
        <v>140</v>
      </c>
      <c r="I169" s="2">
        <f t="shared" ca="1" si="2"/>
        <v>46300</v>
      </c>
      <c r="J169" s="153">
        <f>Paramètres!$C$22</f>
        <v>46296</v>
      </c>
      <c r="K169" s="2">
        <f>Paramètres!$C$23</f>
        <v>46843</v>
      </c>
      <c r="L16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69">
        <f>Adhérents!E173</f>
        <v>0</v>
      </c>
      <c r="N169" t="str">
        <f>'Bulletin Adhésion Membre'!$B$24</f>
        <v/>
      </c>
      <c r="O169">
        <f>Adhérents!F173</f>
        <v>0</v>
      </c>
      <c r="P169" t="str">
        <f>IFERROR(VLOOKUP(Adhérents!D173,Liste!$A$2:$B$5,2,FALSE),"")</f>
        <v/>
      </c>
      <c r="Q169" t="str">
        <f>IFERROR(IF(COUNTIF(Adhérents!D$6:D173,Liste!$A$4)&gt;VLOOKUP('Bulletin Adhésion Membre'!$G$30,Paramètres!$B$8:$D$12,3,FALSE),VLOOKUP(Adhérents!D173,Liste!$A$2:$D$5,4,FALSE),VLOOKUP(Adhérents!D173,Liste!$A$2:$D$5,3,FALSE)),"")</f>
        <v/>
      </c>
      <c r="R169" t="s">
        <v>141</v>
      </c>
      <c r="S169" s="2">
        <v>46022</v>
      </c>
      <c r="T169" t="str">
        <f>CONCATENATE(Adhérents!M173,IF(Adhérents!N173&lt;&gt;0,"|",""),Adhérents!N173,IF(Adhérents!O173&lt;&gt;0,"|",""),Adhérents!O173)</f>
        <v/>
      </c>
      <c r="U169" t="str">
        <f>IFERROR(IF(Adhérents!L173="Sur la base du code postal","Chapitre "&amp;VLOOKUP(VALUE(LEFT(Adhérents!K173,2)),Liste!$N$2:$Q$102,4,FALSE),"Chapitre "&amp;Adhérents!L173),"")</f>
        <v/>
      </c>
    </row>
    <row r="170" spans="1:21">
      <c r="A170">
        <f>Adhérents!I174</f>
        <v>0</v>
      </c>
      <c r="B170">
        <f>Adhérents!H174</f>
        <v>0</v>
      </c>
      <c r="C170">
        <f>Adhérents!J174</f>
        <v>0</v>
      </c>
      <c r="D170" s="136">
        <f>Adhérents!K174</f>
        <v>0</v>
      </c>
      <c r="E170" t="s">
        <v>139</v>
      </c>
      <c r="F170" t="str">
        <f>IF(Adhérents!G174="M.","M",IF(Adhérents!G174="Mme","F",""))</f>
        <v/>
      </c>
      <c r="G170">
        <v>0</v>
      </c>
      <c r="H170" t="s">
        <v>140</v>
      </c>
      <c r="I170" s="2">
        <f t="shared" ca="1" si="2"/>
        <v>46300</v>
      </c>
      <c r="J170" s="153">
        <f>Paramètres!$C$22</f>
        <v>46296</v>
      </c>
      <c r="K170" s="2">
        <f>Paramètres!$C$23</f>
        <v>46843</v>
      </c>
      <c r="L17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0">
        <f>Adhérents!E174</f>
        <v>0</v>
      </c>
      <c r="N170" t="str">
        <f>'Bulletin Adhésion Membre'!$B$24</f>
        <v/>
      </c>
      <c r="O170">
        <f>Adhérents!F174</f>
        <v>0</v>
      </c>
      <c r="P170" t="str">
        <f>IFERROR(VLOOKUP(Adhérents!D174,Liste!$A$2:$B$5,2,FALSE),"")</f>
        <v/>
      </c>
      <c r="Q170" t="str">
        <f>IFERROR(IF(COUNTIF(Adhérents!D$6:D174,Liste!$A$4)&gt;VLOOKUP('Bulletin Adhésion Membre'!$G$30,Paramètres!$B$8:$D$12,3,FALSE),VLOOKUP(Adhérents!D174,Liste!$A$2:$D$5,4,FALSE),VLOOKUP(Adhérents!D174,Liste!$A$2:$D$5,3,FALSE)),"")</f>
        <v/>
      </c>
      <c r="R170" t="s">
        <v>141</v>
      </c>
      <c r="S170" s="2">
        <v>46022</v>
      </c>
      <c r="T170" t="str">
        <f>CONCATENATE(Adhérents!M174,IF(Adhérents!N174&lt;&gt;0,"|",""),Adhérents!N174,IF(Adhérents!O174&lt;&gt;0,"|",""),Adhérents!O174)</f>
        <v/>
      </c>
      <c r="U170" t="str">
        <f>IFERROR(IF(Adhérents!L174="Sur la base du code postal","Chapitre "&amp;VLOOKUP(VALUE(LEFT(Adhérents!K174,2)),Liste!$N$2:$Q$102,4,FALSE),"Chapitre "&amp;Adhérents!L174),"")</f>
        <v/>
      </c>
    </row>
    <row r="171" spans="1:21">
      <c r="A171">
        <f>Adhérents!I175</f>
        <v>0</v>
      </c>
      <c r="B171">
        <f>Adhérents!H175</f>
        <v>0</v>
      </c>
      <c r="C171">
        <f>Adhérents!J175</f>
        <v>0</v>
      </c>
      <c r="D171" s="136">
        <f>Adhérents!K175</f>
        <v>0</v>
      </c>
      <c r="E171" t="s">
        <v>139</v>
      </c>
      <c r="F171" t="str">
        <f>IF(Adhérents!G175="M.","M",IF(Adhérents!G175="Mme","F",""))</f>
        <v/>
      </c>
      <c r="G171">
        <v>0</v>
      </c>
      <c r="H171" t="s">
        <v>140</v>
      </c>
      <c r="I171" s="2">
        <f t="shared" ca="1" si="2"/>
        <v>46300</v>
      </c>
      <c r="J171" s="153">
        <f>Paramètres!$C$22</f>
        <v>46296</v>
      </c>
      <c r="K171" s="2">
        <f>Paramètres!$C$23</f>
        <v>46843</v>
      </c>
      <c r="L17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1">
        <f>Adhérents!E175</f>
        <v>0</v>
      </c>
      <c r="N171" t="str">
        <f>'Bulletin Adhésion Membre'!$B$24</f>
        <v/>
      </c>
      <c r="O171">
        <f>Adhérents!F175</f>
        <v>0</v>
      </c>
      <c r="P171" t="str">
        <f>IFERROR(VLOOKUP(Adhérents!D175,Liste!$A$2:$B$5,2,FALSE),"")</f>
        <v/>
      </c>
      <c r="Q171" t="str">
        <f>IFERROR(IF(COUNTIF(Adhérents!D$6:D175,Liste!$A$4)&gt;VLOOKUP('Bulletin Adhésion Membre'!$G$30,Paramètres!$B$8:$D$12,3,FALSE),VLOOKUP(Adhérents!D175,Liste!$A$2:$D$5,4,FALSE),VLOOKUP(Adhérents!D175,Liste!$A$2:$D$5,3,FALSE)),"")</f>
        <v/>
      </c>
      <c r="R171" t="s">
        <v>141</v>
      </c>
      <c r="S171" s="2">
        <v>46022</v>
      </c>
      <c r="T171" t="str">
        <f>CONCATENATE(Adhérents!M175,IF(Adhérents!N175&lt;&gt;0,"|",""),Adhérents!N175,IF(Adhérents!O175&lt;&gt;0,"|",""),Adhérents!O175)</f>
        <v/>
      </c>
      <c r="U171" t="str">
        <f>IFERROR(IF(Adhérents!L175="Sur la base du code postal","Chapitre "&amp;VLOOKUP(VALUE(LEFT(Adhérents!K175,2)),Liste!$N$2:$Q$102,4,FALSE),"Chapitre "&amp;Adhérents!L175),"")</f>
        <v/>
      </c>
    </row>
    <row r="172" spans="1:21">
      <c r="A172">
        <f>Adhérents!I176</f>
        <v>0</v>
      </c>
      <c r="B172">
        <f>Adhérents!H176</f>
        <v>0</v>
      </c>
      <c r="C172">
        <f>Adhérents!J176</f>
        <v>0</v>
      </c>
      <c r="D172" s="136">
        <f>Adhérents!K176</f>
        <v>0</v>
      </c>
      <c r="E172" t="s">
        <v>139</v>
      </c>
      <c r="F172" t="str">
        <f>IF(Adhérents!G176="M.","M",IF(Adhérents!G176="Mme","F",""))</f>
        <v/>
      </c>
      <c r="G172">
        <v>0</v>
      </c>
      <c r="H172" t="s">
        <v>140</v>
      </c>
      <c r="I172" s="2">
        <f t="shared" ca="1" si="2"/>
        <v>46300</v>
      </c>
      <c r="J172" s="153">
        <f>Paramètres!$C$22</f>
        <v>46296</v>
      </c>
      <c r="K172" s="2">
        <f>Paramètres!$C$23</f>
        <v>46843</v>
      </c>
      <c r="L17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2">
        <f>Adhérents!E176</f>
        <v>0</v>
      </c>
      <c r="N172" t="str">
        <f>'Bulletin Adhésion Membre'!$B$24</f>
        <v/>
      </c>
      <c r="O172">
        <f>Adhérents!F176</f>
        <v>0</v>
      </c>
      <c r="P172" t="str">
        <f>IFERROR(VLOOKUP(Adhérents!D176,Liste!$A$2:$B$5,2,FALSE),"")</f>
        <v/>
      </c>
      <c r="Q172" t="str">
        <f>IFERROR(IF(COUNTIF(Adhérents!D$6:D176,Liste!$A$4)&gt;VLOOKUP('Bulletin Adhésion Membre'!$G$30,Paramètres!$B$8:$D$12,3,FALSE),VLOOKUP(Adhérents!D176,Liste!$A$2:$D$5,4,FALSE),VLOOKUP(Adhérents!D176,Liste!$A$2:$D$5,3,FALSE)),"")</f>
        <v/>
      </c>
      <c r="R172" t="s">
        <v>141</v>
      </c>
      <c r="S172" s="2">
        <v>46022</v>
      </c>
      <c r="T172" t="str">
        <f>CONCATENATE(Adhérents!M176,IF(Adhérents!N176&lt;&gt;0,"|",""),Adhérents!N176,IF(Adhérents!O176&lt;&gt;0,"|",""),Adhérents!O176)</f>
        <v/>
      </c>
      <c r="U172" t="str">
        <f>IFERROR(IF(Adhérents!L176="Sur la base du code postal","Chapitre "&amp;VLOOKUP(VALUE(LEFT(Adhérents!K176,2)),Liste!$N$2:$Q$102,4,FALSE),"Chapitre "&amp;Adhérents!L176),"")</f>
        <v/>
      </c>
    </row>
    <row r="173" spans="1:21">
      <c r="A173">
        <f>Adhérents!I177</f>
        <v>0</v>
      </c>
      <c r="B173">
        <f>Adhérents!H177</f>
        <v>0</v>
      </c>
      <c r="C173">
        <f>Adhérents!J177</f>
        <v>0</v>
      </c>
      <c r="D173" s="136">
        <f>Adhérents!K177</f>
        <v>0</v>
      </c>
      <c r="E173" t="s">
        <v>139</v>
      </c>
      <c r="F173" t="str">
        <f>IF(Adhérents!G177="M.","M",IF(Adhérents!G177="Mme","F",""))</f>
        <v/>
      </c>
      <c r="G173">
        <v>0</v>
      </c>
      <c r="H173" t="s">
        <v>140</v>
      </c>
      <c r="I173" s="2">
        <f t="shared" ca="1" si="2"/>
        <v>46300</v>
      </c>
      <c r="J173" s="153">
        <f>Paramètres!$C$22</f>
        <v>46296</v>
      </c>
      <c r="K173" s="2">
        <f>Paramètres!$C$23</f>
        <v>46843</v>
      </c>
      <c r="L17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3">
        <f>Adhérents!E177</f>
        <v>0</v>
      </c>
      <c r="N173" t="str">
        <f>'Bulletin Adhésion Membre'!$B$24</f>
        <v/>
      </c>
      <c r="O173">
        <f>Adhérents!F177</f>
        <v>0</v>
      </c>
      <c r="P173" t="str">
        <f>IFERROR(VLOOKUP(Adhérents!D177,Liste!$A$2:$B$5,2,FALSE),"")</f>
        <v/>
      </c>
      <c r="Q173" t="str">
        <f>IFERROR(IF(COUNTIF(Adhérents!D$6:D177,Liste!$A$4)&gt;VLOOKUP('Bulletin Adhésion Membre'!$G$30,Paramètres!$B$8:$D$12,3,FALSE),VLOOKUP(Adhérents!D177,Liste!$A$2:$D$5,4,FALSE),VLOOKUP(Adhérents!D177,Liste!$A$2:$D$5,3,FALSE)),"")</f>
        <v/>
      </c>
      <c r="R173" t="s">
        <v>141</v>
      </c>
      <c r="S173" s="2">
        <v>46022</v>
      </c>
      <c r="T173" t="str">
        <f>CONCATENATE(Adhérents!M177,IF(Adhérents!N177&lt;&gt;0,"|",""),Adhérents!N177,IF(Adhérents!O177&lt;&gt;0,"|",""),Adhérents!O177)</f>
        <v/>
      </c>
      <c r="U173" t="str">
        <f>IFERROR(IF(Adhérents!L177="Sur la base du code postal","Chapitre "&amp;VLOOKUP(VALUE(LEFT(Adhérents!K177,2)),Liste!$N$2:$Q$102,4,FALSE),"Chapitre "&amp;Adhérents!L177),"")</f>
        <v/>
      </c>
    </row>
    <row r="174" spans="1:21">
      <c r="A174">
        <f>Adhérents!I178</f>
        <v>0</v>
      </c>
      <c r="B174">
        <f>Adhérents!H178</f>
        <v>0</v>
      </c>
      <c r="C174">
        <f>Adhérents!J178</f>
        <v>0</v>
      </c>
      <c r="D174" s="136">
        <f>Adhérents!K178</f>
        <v>0</v>
      </c>
      <c r="E174" t="s">
        <v>139</v>
      </c>
      <c r="F174" t="str">
        <f>IF(Adhérents!G178="M.","M",IF(Adhérents!G178="Mme","F",""))</f>
        <v/>
      </c>
      <c r="G174">
        <v>0</v>
      </c>
      <c r="H174" t="s">
        <v>140</v>
      </c>
      <c r="I174" s="2">
        <f t="shared" ca="1" si="2"/>
        <v>46300</v>
      </c>
      <c r="J174" s="153">
        <f>Paramètres!$C$22</f>
        <v>46296</v>
      </c>
      <c r="K174" s="2">
        <f>Paramètres!$C$23</f>
        <v>46843</v>
      </c>
      <c r="L17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4">
        <f>Adhérents!E178</f>
        <v>0</v>
      </c>
      <c r="N174" t="str">
        <f>'Bulletin Adhésion Membre'!$B$24</f>
        <v/>
      </c>
      <c r="O174">
        <f>Adhérents!F178</f>
        <v>0</v>
      </c>
      <c r="P174" t="str">
        <f>IFERROR(VLOOKUP(Adhérents!D178,Liste!$A$2:$B$5,2,FALSE),"")</f>
        <v/>
      </c>
      <c r="Q174" t="str">
        <f>IFERROR(IF(COUNTIF(Adhérents!D$6:D178,Liste!$A$4)&gt;VLOOKUP('Bulletin Adhésion Membre'!$G$30,Paramètres!$B$8:$D$12,3,FALSE),VLOOKUP(Adhérents!D178,Liste!$A$2:$D$5,4,FALSE),VLOOKUP(Adhérents!D178,Liste!$A$2:$D$5,3,FALSE)),"")</f>
        <v/>
      </c>
      <c r="R174" t="s">
        <v>141</v>
      </c>
      <c r="S174" s="2">
        <v>46022</v>
      </c>
      <c r="T174" t="str">
        <f>CONCATENATE(Adhérents!M178,IF(Adhérents!N178&lt;&gt;0,"|",""),Adhérents!N178,IF(Adhérents!O178&lt;&gt;0,"|",""),Adhérents!O178)</f>
        <v/>
      </c>
      <c r="U174" t="str">
        <f>IFERROR(IF(Adhérents!L178="Sur la base du code postal","Chapitre "&amp;VLOOKUP(VALUE(LEFT(Adhérents!K178,2)),Liste!$N$2:$Q$102,4,FALSE),"Chapitre "&amp;Adhérents!L178),"")</f>
        <v/>
      </c>
    </row>
    <row r="175" spans="1:21">
      <c r="A175">
        <f>Adhérents!I179</f>
        <v>0</v>
      </c>
      <c r="B175">
        <f>Adhérents!H179</f>
        <v>0</v>
      </c>
      <c r="C175">
        <f>Adhérents!J179</f>
        <v>0</v>
      </c>
      <c r="D175" s="136">
        <f>Adhérents!K179</f>
        <v>0</v>
      </c>
      <c r="E175" t="s">
        <v>139</v>
      </c>
      <c r="F175" t="str">
        <f>IF(Adhérents!G179="M.","M",IF(Adhérents!G179="Mme","F",""))</f>
        <v/>
      </c>
      <c r="G175">
        <v>0</v>
      </c>
      <c r="H175" t="s">
        <v>140</v>
      </c>
      <c r="I175" s="2">
        <f t="shared" ca="1" si="2"/>
        <v>46300</v>
      </c>
      <c r="J175" s="153">
        <f>Paramètres!$C$22</f>
        <v>46296</v>
      </c>
      <c r="K175" s="2">
        <f>Paramètres!$C$23</f>
        <v>46843</v>
      </c>
      <c r="L17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5">
        <f>Adhérents!E179</f>
        <v>0</v>
      </c>
      <c r="N175" t="str">
        <f>'Bulletin Adhésion Membre'!$B$24</f>
        <v/>
      </c>
      <c r="O175">
        <f>Adhérents!F179</f>
        <v>0</v>
      </c>
      <c r="P175" t="str">
        <f>IFERROR(VLOOKUP(Adhérents!D179,Liste!$A$2:$B$5,2,FALSE),"")</f>
        <v/>
      </c>
      <c r="Q175" t="str">
        <f>IFERROR(IF(COUNTIF(Adhérents!D$6:D179,Liste!$A$4)&gt;VLOOKUP('Bulletin Adhésion Membre'!$G$30,Paramètres!$B$8:$D$12,3,FALSE),VLOOKUP(Adhérents!D179,Liste!$A$2:$D$5,4,FALSE),VLOOKUP(Adhérents!D179,Liste!$A$2:$D$5,3,FALSE)),"")</f>
        <v/>
      </c>
      <c r="R175" t="s">
        <v>141</v>
      </c>
      <c r="S175" s="2">
        <v>46022</v>
      </c>
      <c r="T175" t="str">
        <f>CONCATENATE(Adhérents!M179,IF(Adhérents!N179&lt;&gt;0,"|",""),Adhérents!N179,IF(Adhérents!O179&lt;&gt;0,"|",""),Adhérents!O179)</f>
        <v/>
      </c>
      <c r="U175" t="str">
        <f>IFERROR(IF(Adhérents!L179="Sur la base du code postal","Chapitre "&amp;VLOOKUP(VALUE(LEFT(Adhérents!K179,2)),Liste!$N$2:$Q$102,4,FALSE),"Chapitre "&amp;Adhérents!L179),"")</f>
        <v/>
      </c>
    </row>
    <row r="176" spans="1:21">
      <c r="A176">
        <f>Adhérents!I180</f>
        <v>0</v>
      </c>
      <c r="B176">
        <f>Adhérents!H180</f>
        <v>0</v>
      </c>
      <c r="C176">
        <f>Adhérents!J180</f>
        <v>0</v>
      </c>
      <c r="D176" s="136">
        <f>Adhérents!K180</f>
        <v>0</v>
      </c>
      <c r="E176" t="s">
        <v>139</v>
      </c>
      <c r="F176" t="str">
        <f>IF(Adhérents!G180="M.","M",IF(Adhérents!G180="Mme","F",""))</f>
        <v/>
      </c>
      <c r="G176">
        <v>0</v>
      </c>
      <c r="H176" t="s">
        <v>140</v>
      </c>
      <c r="I176" s="2">
        <f t="shared" ca="1" si="2"/>
        <v>46300</v>
      </c>
      <c r="J176" s="153">
        <f>Paramètres!$C$22</f>
        <v>46296</v>
      </c>
      <c r="K176" s="2">
        <f>Paramètres!$C$23</f>
        <v>46843</v>
      </c>
      <c r="L17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6">
        <f>Adhérents!E180</f>
        <v>0</v>
      </c>
      <c r="N176" t="str">
        <f>'Bulletin Adhésion Membre'!$B$24</f>
        <v/>
      </c>
      <c r="O176">
        <f>Adhérents!F180</f>
        <v>0</v>
      </c>
      <c r="P176" t="str">
        <f>IFERROR(VLOOKUP(Adhérents!D180,Liste!$A$2:$B$5,2,FALSE),"")</f>
        <v/>
      </c>
      <c r="Q176" t="str">
        <f>IFERROR(IF(COUNTIF(Adhérents!D$6:D180,Liste!$A$4)&gt;VLOOKUP('Bulletin Adhésion Membre'!$G$30,Paramètres!$B$8:$D$12,3,FALSE),VLOOKUP(Adhérents!D180,Liste!$A$2:$D$5,4,FALSE),VLOOKUP(Adhérents!D180,Liste!$A$2:$D$5,3,FALSE)),"")</f>
        <v/>
      </c>
      <c r="R176" t="s">
        <v>141</v>
      </c>
      <c r="S176" s="2">
        <v>46022</v>
      </c>
      <c r="T176" t="str">
        <f>CONCATENATE(Adhérents!M180,IF(Adhérents!N180&lt;&gt;0,"|",""),Adhérents!N180,IF(Adhérents!O180&lt;&gt;0,"|",""),Adhérents!O180)</f>
        <v/>
      </c>
      <c r="U176" t="str">
        <f>IFERROR(IF(Adhérents!L180="Sur la base du code postal","Chapitre "&amp;VLOOKUP(VALUE(LEFT(Adhérents!K180,2)),Liste!$N$2:$Q$102,4,FALSE),"Chapitre "&amp;Adhérents!L180),"")</f>
        <v/>
      </c>
    </row>
    <row r="177" spans="1:21">
      <c r="A177">
        <f>Adhérents!I181</f>
        <v>0</v>
      </c>
      <c r="B177">
        <f>Adhérents!H181</f>
        <v>0</v>
      </c>
      <c r="C177">
        <f>Adhérents!J181</f>
        <v>0</v>
      </c>
      <c r="D177" s="136">
        <f>Adhérents!K181</f>
        <v>0</v>
      </c>
      <c r="E177" t="s">
        <v>139</v>
      </c>
      <c r="F177" t="str">
        <f>IF(Adhérents!G181="M.","M",IF(Adhérents!G181="Mme","F",""))</f>
        <v/>
      </c>
      <c r="G177">
        <v>0</v>
      </c>
      <c r="H177" t="s">
        <v>140</v>
      </c>
      <c r="I177" s="2">
        <f t="shared" ca="1" si="2"/>
        <v>46300</v>
      </c>
      <c r="J177" s="153">
        <f>Paramètres!$C$22</f>
        <v>46296</v>
      </c>
      <c r="K177" s="2">
        <f>Paramètres!$C$23</f>
        <v>46843</v>
      </c>
      <c r="L17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7">
        <f>Adhérents!E181</f>
        <v>0</v>
      </c>
      <c r="N177" t="str">
        <f>'Bulletin Adhésion Membre'!$B$24</f>
        <v/>
      </c>
      <c r="O177">
        <f>Adhérents!F181</f>
        <v>0</v>
      </c>
      <c r="P177" t="str">
        <f>IFERROR(VLOOKUP(Adhérents!D181,Liste!$A$2:$B$5,2,FALSE),"")</f>
        <v/>
      </c>
      <c r="Q177" t="str">
        <f>IFERROR(IF(COUNTIF(Adhérents!D$6:D181,Liste!$A$4)&gt;VLOOKUP('Bulletin Adhésion Membre'!$G$30,Paramètres!$B$8:$D$12,3,FALSE),VLOOKUP(Adhérents!D181,Liste!$A$2:$D$5,4,FALSE),VLOOKUP(Adhérents!D181,Liste!$A$2:$D$5,3,FALSE)),"")</f>
        <v/>
      </c>
      <c r="R177" t="s">
        <v>141</v>
      </c>
      <c r="S177" s="2">
        <v>46022</v>
      </c>
      <c r="T177" t="str">
        <f>CONCATENATE(Adhérents!M181,IF(Adhérents!N181&lt;&gt;0,"|",""),Adhérents!N181,IF(Adhérents!O181&lt;&gt;0,"|",""),Adhérents!O181)</f>
        <v/>
      </c>
      <c r="U177" t="str">
        <f>IFERROR(IF(Adhérents!L181="Sur la base du code postal","Chapitre "&amp;VLOOKUP(VALUE(LEFT(Adhérents!K181,2)),Liste!$N$2:$Q$102,4,FALSE),"Chapitre "&amp;Adhérents!L181),"")</f>
        <v/>
      </c>
    </row>
    <row r="178" spans="1:21">
      <c r="A178">
        <f>Adhérents!I182</f>
        <v>0</v>
      </c>
      <c r="B178">
        <f>Adhérents!H182</f>
        <v>0</v>
      </c>
      <c r="C178">
        <f>Adhérents!J182</f>
        <v>0</v>
      </c>
      <c r="D178" s="136">
        <f>Adhérents!K182</f>
        <v>0</v>
      </c>
      <c r="E178" t="s">
        <v>139</v>
      </c>
      <c r="F178" t="str">
        <f>IF(Adhérents!G182="M.","M",IF(Adhérents!G182="Mme","F",""))</f>
        <v/>
      </c>
      <c r="G178">
        <v>0</v>
      </c>
      <c r="H178" t="s">
        <v>140</v>
      </c>
      <c r="I178" s="2">
        <f t="shared" ca="1" si="2"/>
        <v>46300</v>
      </c>
      <c r="J178" s="153">
        <f>Paramètres!$C$22</f>
        <v>46296</v>
      </c>
      <c r="K178" s="2">
        <f>Paramètres!$C$23</f>
        <v>46843</v>
      </c>
      <c r="L17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8">
        <f>Adhérents!E182</f>
        <v>0</v>
      </c>
      <c r="N178" t="str">
        <f>'Bulletin Adhésion Membre'!$B$24</f>
        <v/>
      </c>
      <c r="O178">
        <f>Adhérents!F182</f>
        <v>0</v>
      </c>
      <c r="P178" t="str">
        <f>IFERROR(VLOOKUP(Adhérents!D182,Liste!$A$2:$B$5,2,FALSE),"")</f>
        <v/>
      </c>
      <c r="Q178" t="str">
        <f>IFERROR(IF(COUNTIF(Adhérents!D$6:D182,Liste!$A$4)&gt;VLOOKUP('Bulletin Adhésion Membre'!$G$30,Paramètres!$B$8:$D$12,3,FALSE),VLOOKUP(Adhérents!D182,Liste!$A$2:$D$5,4,FALSE),VLOOKUP(Adhérents!D182,Liste!$A$2:$D$5,3,FALSE)),"")</f>
        <v/>
      </c>
      <c r="R178" t="s">
        <v>141</v>
      </c>
      <c r="S178" s="2">
        <v>46022</v>
      </c>
      <c r="T178" t="str">
        <f>CONCATENATE(Adhérents!M182,IF(Adhérents!N182&lt;&gt;0,"|",""),Adhérents!N182,IF(Adhérents!O182&lt;&gt;0,"|",""),Adhérents!O182)</f>
        <v/>
      </c>
      <c r="U178" t="str">
        <f>IFERROR(IF(Adhérents!L182="Sur la base du code postal","Chapitre "&amp;VLOOKUP(VALUE(LEFT(Adhérents!K182,2)),Liste!$N$2:$Q$102,4,FALSE),"Chapitre "&amp;Adhérents!L182),"")</f>
        <v/>
      </c>
    </row>
    <row r="179" spans="1:21">
      <c r="A179">
        <f>Adhérents!I183</f>
        <v>0</v>
      </c>
      <c r="B179">
        <f>Adhérents!H183</f>
        <v>0</v>
      </c>
      <c r="C179">
        <f>Adhérents!J183</f>
        <v>0</v>
      </c>
      <c r="D179" s="136">
        <f>Adhérents!K183</f>
        <v>0</v>
      </c>
      <c r="E179" t="s">
        <v>139</v>
      </c>
      <c r="F179" t="str">
        <f>IF(Adhérents!G183="M.","M",IF(Adhérents!G183="Mme","F",""))</f>
        <v/>
      </c>
      <c r="G179">
        <v>0</v>
      </c>
      <c r="H179" t="s">
        <v>140</v>
      </c>
      <c r="I179" s="2">
        <f t="shared" ca="1" si="2"/>
        <v>46300</v>
      </c>
      <c r="J179" s="153">
        <f>Paramètres!$C$22</f>
        <v>46296</v>
      </c>
      <c r="K179" s="2">
        <f>Paramètres!$C$23</f>
        <v>46843</v>
      </c>
      <c r="L17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79">
        <f>Adhérents!E183</f>
        <v>0</v>
      </c>
      <c r="N179" t="str">
        <f>'Bulletin Adhésion Membre'!$B$24</f>
        <v/>
      </c>
      <c r="O179">
        <f>Adhérents!F183</f>
        <v>0</v>
      </c>
      <c r="P179" t="str">
        <f>IFERROR(VLOOKUP(Adhérents!D183,Liste!$A$2:$B$5,2,FALSE),"")</f>
        <v/>
      </c>
      <c r="Q179" t="str">
        <f>IFERROR(IF(COUNTIF(Adhérents!D$6:D183,Liste!$A$4)&gt;VLOOKUP('Bulletin Adhésion Membre'!$G$30,Paramètres!$B$8:$D$12,3,FALSE),VLOOKUP(Adhérents!D183,Liste!$A$2:$D$5,4,FALSE),VLOOKUP(Adhérents!D183,Liste!$A$2:$D$5,3,FALSE)),"")</f>
        <v/>
      </c>
      <c r="R179" t="s">
        <v>141</v>
      </c>
      <c r="S179" s="2">
        <v>46022</v>
      </c>
      <c r="T179" t="str">
        <f>CONCATENATE(Adhérents!M183,IF(Adhérents!N183&lt;&gt;0,"|",""),Adhérents!N183,IF(Adhérents!O183&lt;&gt;0,"|",""),Adhérents!O183)</f>
        <v/>
      </c>
      <c r="U179" t="str">
        <f>IFERROR(IF(Adhérents!L183="Sur la base du code postal","Chapitre "&amp;VLOOKUP(VALUE(LEFT(Adhérents!K183,2)),Liste!$N$2:$Q$102,4,FALSE),"Chapitre "&amp;Adhérents!L183),"")</f>
        <v/>
      </c>
    </row>
    <row r="180" spans="1:21">
      <c r="A180">
        <f>Adhérents!I184</f>
        <v>0</v>
      </c>
      <c r="B180">
        <f>Adhérents!H184</f>
        <v>0</v>
      </c>
      <c r="C180">
        <f>Adhérents!J184</f>
        <v>0</v>
      </c>
      <c r="D180" s="136">
        <f>Adhérents!K184</f>
        <v>0</v>
      </c>
      <c r="E180" t="s">
        <v>139</v>
      </c>
      <c r="F180" t="str">
        <f>IF(Adhérents!G184="M.","M",IF(Adhérents!G184="Mme","F",""))</f>
        <v/>
      </c>
      <c r="G180">
        <v>0</v>
      </c>
      <c r="H180" t="s">
        <v>140</v>
      </c>
      <c r="I180" s="2">
        <f t="shared" ca="1" si="2"/>
        <v>46300</v>
      </c>
      <c r="J180" s="153">
        <f>Paramètres!$C$22</f>
        <v>46296</v>
      </c>
      <c r="K180" s="2">
        <f>Paramètres!$C$23</f>
        <v>46843</v>
      </c>
      <c r="L18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0">
        <f>Adhérents!E184</f>
        <v>0</v>
      </c>
      <c r="N180" t="str">
        <f>'Bulletin Adhésion Membre'!$B$24</f>
        <v/>
      </c>
      <c r="O180">
        <f>Adhérents!F184</f>
        <v>0</v>
      </c>
      <c r="P180" t="str">
        <f>IFERROR(VLOOKUP(Adhérents!D184,Liste!$A$2:$B$5,2,FALSE),"")</f>
        <v/>
      </c>
      <c r="Q180" t="str">
        <f>IFERROR(IF(COUNTIF(Adhérents!D$6:D184,Liste!$A$4)&gt;VLOOKUP('Bulletin Adhésion Membre'!$G$30,Paramètres!$B$8:$D$12,3,FALSE),VLOOKUP(Adhérents!D184,Liste!$A$2:$D$5,4,FALSE),VLOOKUP(Adhérents!D184,Liste!$A$2:$D$5,3,FALSE)),"")</f>
        <v/>
      </c>
      <c r="R180" t="s">
        <v>141</v>
      </c>
      <c r="S180" s="2">
        <v>46022</v>
      </c>
      <c r="T180" t="str">
        <f>CONCATENATE(Adhérents!M184,IF(Adhérents!N184&lt;&gt;0,"|",""),Adhérents!N184,IF(Adhérents!O184&lt;&gt;0,"|",""),Adhérents!O184)</f>
        <v/>
      </c>
      <c r="U180" t="str">
        <f>IFERROR(IF(Adhérents!L184="Sur la base du code postal","Chapitre "&amp;VLOOKUP(VALUE(LEFT(Adhérents!K184,2)),Liste!$N$2:$Q$102,4,FALSE),"Chapitre "&amp;Adhérents!L184),"")</f>
        <v/>
      </c>
    </row>
    <row r="181" spans="1:21">
      <c r="A181">
        <f>Adhérents!I185</f>
        <v>0</v>
      </c>
      <c r="B181">
        <f>Adhérents!H185</f>
        <v>0</v>
      </c>
      <c r="C181">
        <f>Adhérents!J185</f>
        <v>0</v>
      </c>
      <c r="D181" s="136">
        <f>Adhérents!K185</f>
        <v>0</v>
      </c>
      <c r="E181" t="s">
        <v>139</v>
      </c>
      <c r="F181" t="str">
        <f>IF(Adhérents!G185="M.","M",IF(Adhérents!G185="Mme","F",""))</f>
        <v/>
      </c>
      <c r="G181">
        <v>0</v>
      </c>
      <c r="H181" t="s">
        <v>140</v>
      </c>
      <c r="I181" s="2">
        <f t="shared" ca="1" si="2"/>
        <v>46300</v>
      </c>
      <c r="J181" s="153">
        <f>Paramètres!$C$22</f>
        <v>46296</v>
      </c>
      <c r="K181" s="2">
        <f>Paramètres!$C$23</f>
        <v>46843</v>
      </c>
      <c r="L18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1">
        <f>Adhérents!E185</f>
        <v>0</v>
      </c>
      <c r="N181" t="str">
        <f>'Bulletin Adhésion Membre'!$B$24</f>
        <v/>
      </c>
      <c r="O181">
        <f>Adhérents!F185</f>
        <v>0</v>
      </c>
      <c r="P181" t="str">
        <f>IFERROR(VLOOKUP(Adhérents!D185,Liste!$A$2:$B$5,2,FALSE),"")</f>
        <v/>
      </c>
      <c r="Q181" t="str">
        <f>IFERROR(IF(COUNTIF(Adhérents!D$6:D185,Liste!$A$4)&gt;VLOOKUP('Bulletin Adhésion Membre'!$G$30,Paramètres!$B$8:$D$12,3,FALSE),VLOOKUP(Adhérents!D185,Liste!$A$2:$D$5,4,FALSE),VLOOKUP(Adhérents!D185,Liste!$A$2:$D$5,3,FALSE)),"")</f>
        <v/>
      </c>
      <c r="R181" t="s">
        <v>141</v>
      </c>
      <c r="S181" s="2">
        <v>46022</v>
      </c>
      <c r="T181" t="str">
        <f>CONCATENATE(Adhérents!M185,IF(Adhérents!N185&lt;&gt;0,"|",""),Adhérents!N185,IF(Adhérents!O185&lt;&gt;0,"|",""),Adhérents!O185)</f>
        <v/>
      </c>
      <c r="U181" t="str">
        <f>IFERROR(IF(Adhérents!L185="Sur la base du code postal","Chapitre "&amp;VLOOKUP(VALUE(LEFT(Adhérents!K185,2)),Liste!$N$2:$Q$102,4,FALSE),"Chapitre "&amp;Adhérents!L185),"")</f>
        <v/>
      </c>
    </row>
    <row r="182" spans="1:21">
      <c r="A182">
        <f>Adhérents!I186</f>
        <v>0</v>
      </c>
      <c r="B182">
        <f>Adhérents!H186</f>
        <v>0</v>
      </c>
      <c r="C182">
        <f>Adhérents!J186</f>
        <v>0</v>
      </c>
      <c r="D182" s="136">
        <f>Adhérents!K186</f>
        <v>0</v>
      </c>
      <c r="E182" t="s">
        <v>139</v>
      </c>
      <c r="F182" t="str">
        <f>IF(Adhérents!G186="M.","M",IF(Adhérents!G186="Mme","F",""))</f>
        <v/>
      </c>
      <c r="G182">
        <v>0</v>
      </c>
      <c r="H182" t="s">
        <v>140</v>
      </c>
      <c r="I182" s="2">
        <f t="shared" ca="1" si="2"/>
        <v>46300</v>
      </c>
      <c r="J182" s="153">
        <f>Paramètres!$C$22</f>
        <v>46296</v>
      </c>
      <c r="K182" s="2">
        <f>Paramètres!$C$23</f>
        <v>46843</v>
      </c>
      <c r="L18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2">
        <f>Adhérents!E186</f>
        <v>0</v>
      </c>
      <c r="N182" t="str">
        <f>'Bulletin Adhésion Membre'!$B$24</f>
        <v/>
      </c>
      <c r="O182">
        <f>Adhérents!F186</f>
        <v>0</v>
      </c>
      <c r="P182" t="str">
        <f>IFERROR(VLOOKUP(Adhérents!D186,Liste!$A$2:$B$5,2,FALSE),"")</f>
        <v/>
      </c>
      <c r="Q182" t="str">
        <f>IFERROR(IF(COUNTIF(Adhérents!D$6:D186,Liste!$A$4)&gt;VLOOKUP('Bulletin Adhésion Membre'!$G$30,Paramètres!$B$8:$D$12,3,FALSE),VLOOKUP(Adhérents!D186,Liste!$A$2:$D$5,4,FALSE),VLOOKUP(Adhérents!D186,Liste!$A$2:$D$5,3,FALSE)),"")</f>
        <v/>
      </c>
      <c r="R182" t="s">
        <v>141</v>
      </c>
      <c r="S182" s="2">
        <v>46022</v>
      </c>
      <c r="T182" t="str">
        <f>CONCATENATE(Adhérents!M186,IF(Adhérents!N186&lt;&gt;0,"|",""),Adhérents!N186,IF(Adhérents!O186&lt;&gt;0,"|",""),Adhérents!O186)</f>
        <v/>
      </c>
      <c r="U182" t="str">
        <f>IFERROR(IF(Adhérents!L186="Sur la base du code postal","Chapitre "&amp;VLOOKUP(VALUE(LEFT(Adhérents!K186,2)),Liste!$N$2:$Q$102,4,FALSE),"Chapitre "&amp;Adhérents!L186),"")</f>
        <v/>
      </c>
    </row>
    <row r="183" spans="1:21">
      <c r="A183">
        <f>Adhérents!I187</f>
        <v>0</v>
      </c>
      <c r="B183">
        <f>Adhérents!H187</f>
        <v>0</v>
      </c>
      <c r="C183">
        <f>Adhérents!J187</f>
        <v>0</v>
      </c>
      <c r="D183" s="136">
        <f>Adhérents!K187</f>
        <v>0</v>
      </c>
      <c r="E183" t="s">
        <v>139</v>
      </c>
      <c r="F183" t="str">
        <f>IF(Adhérents!G187="M.","M",IF(Adhérents!G187="Mme","F",""))</f>
        <v/>
      </c>
      <c r="G183">
        <v>0</v>
      </c>
      <c r="H183" t="s">
        <v>140</v>
      </c>
      <c r="I183" s="2">
        <f t="shared" ca="1" si="2"/>
        <v>46300</v>
      </c>
      <c r="J183" s="153">
        <f>Paramètres!$C$22</f>
        <v>46296</v>
      </c>
      <c r="K183" s="2">
        <f>Paramètres!$C$23</f>
        <v>46843</v>
      </c>
      <c r="L18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3">
        <f>Adhérents!E187</f>
        <v>0</v>
      </c>
      <c r="N183" t="str">
        <f>'Bulletin Adhésion Membre'!$B$24</f>
        <v/>
      </c>
      <c r="O183">
        <f>Adhérents!F187</f>
        <v>0</v>
      </c>
      <c r="P183" t="str">
        <f>IFERROR(VLOOKUP(Adhérents!D187,Liste!$A$2:$B$5,2,FALSE),"")</f>
        <v/>
      </c>
      <c r="Q183" t="str">
        <f>IFERROR(IF(COUNTIF(Adhérents!D$6:D187,Liste!$A$4)&gt;VLOOKUP('Bulletin Adhésion Membre'!$G$30,Paramètres!$B$8:$D$12,3,FALSE),VLOOKUP(Adhérents!D187,Liste!$A$2:$D$5,4,FALSE),VLOOKUP(Adhérents!D187,Liste!$A$2:$D$5,3,FALSE)),"")</f>
        <v/>
      </c>
      <c r="R183" t="s">
        <v>141</v>
      </c>
      <c r="S183" s="2">
        <v>46022</v>
      </c>
      <c r="T183" t="str">
        <f>CONCATENATE(Adhérents!M187,IF(Adhérents!N187&lt;&gt;0,"|",""),Adhérents!N187,IF(Adhérents!O187&lt;&gt;0,"|",""),Adhérents!O187)</f>
        <v/>
      </c>
      <c r="U183" t="str">
        <f>IFERROR(IF(Adhérents!L187="Sur la base du code postal","Chapitre "&amp;VLOOKUP(VALUE(LEFT(Adhérents!K187,2)),Liste!$N$2:$Q$102,4,FALSE),"Chapitre "&amp;Adhérents!L187),"")</f>
        <v/>
      </c>
    </row>
    <row r="184" spans="1:21">
      <c r="A184">
        <f>Adhérents!I188</f>
        <v>0</v>
      </c>
      <c r="B184">
        <f>Adhérents!H188</f>
        <v>0</v>
      </c>
      <c r="C184">
        <f>Adhérents!J188</f>
        <v>0</v>
      </c>
      <c r="D184" s="136">
        <f>Adhérents!K188</f>
        <v>0</v>
      </c>
      <c r="E184" t="s">
        <v>139</v>
      </c>
      <c r="F184" t="str">
        <f>IF(Adhérents!G188="M.","M",IF(Adhérents!G188="Mme","F",""))</f>
        <v/>
      </c>
      <c r="G184">
        <v>0</v>
      </c>
      <c r="H184" t="s">
        <v>140</v>
      </c>
      <c r="I184" s="2">
        <f t="shared" ca="1" si="2"/>
        <v>46300</v>
      </c>
      <c r="J184" s="153">
        <f>Paramètres!$C$22</f>
        <v>46296</v>
      </c>
      <c r="K184" s="2">
        <f>Paramètres!$C$23</f>
        <v>46843</v>
      </c>
      <c r="L18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4">
        <f>Adhérents!E188</f>
        <v>0</v>
      </c>
      <c r="N184" t="str">
        <f>'Bulletin Adhésion Membre'!$B$24</f>
        <v/>
      </c>
      <c r="O184">
        <f>Adhérents!F188</f>
        <v>0</v>
      </c>
      <c r="P184" t="str">
        <f>IFERROR(VLOOKUP(Adhérents!D188,Liste!$A$2:$B$5,2,FALSE),"")</f>
        <v/>
      </c>
      <c r="Q184" t="str">
        <f>IFERROR(IF(COUNTIF(Adhérents!D$6:D188,Liste!$A$4)&gt;VLOOKUP('Bulletin Adhésion Membre'!$G$30,Paramètres!$B$8:$D$12,3,FALSE),VLOOKUP(Adhérents!D188,Liste!$A$2:$D$5,4,FALSE),VLOOKUP(Adhérents!D188,Liste!$A$2:$D$5,3,FALSE)),"")</f>
        <v/>
      </c>
      <c r="R184" t="s">
        <v>141</v>
      </c>
      <c r="S184" s="2">
        <v>46022</v>
      </c>
      <c r="T184" t="str">
        <f>CONCATENATE(Adhérents!M188,IF(Adhérents!N188&lt;&gt;0,"|",""),Adhérents!N188,IF(Adhérents!O188&lt;&gt;0,"|",""),Adhérents!O188)</f>
        <v/>
      </c>
      <c r="U184" t="str">
        <f>IFERROR(IF(Adhérents!L188="Sur la base du code postal","Chapitre "&amp;VLOOKUP(VALUE(LEFT(Adhérents!K188,2)),Liste!$N$2:$Q$102,4,FALSE),"Chapitre "&amp;Adhérents!L188),"")</f>
        <v/>
      </c>
    </row>
    <row r="185" spans="1:21">
      <c r="A185">
        <f>Adhérents!I189</f>
        <v>0</v>
      </c>
      <c r="B185">
        <f>Adhérents!H189</f>
        <v>0</v>
      </c>
      <c r="C185">
        <f>Adhérents!J189</f>
        <v>0</v>
      </c>
      <c r="D185" s="136">
        <f>Adhérents!K189</f>
        <v>0</v>
      </c>
      <c r="E185" t="s">
        <v>139</v>
      </c>
      <c r="F185" t="str">
        <f>IF(Adhérents!G189="M.","M",IF(Adhérents!G189="Mme","F",""))</f>
        <v/>
      </c>
      <c r="G185">
        <v>0</v>
      </c>
      <c r="H185" t="s">
        <v>140</v>
      </c>
      <c r="I185" s="2">
        <f t="shared" ca="1" si="2"/>
        <v>46300</v>
      </c>
      <c r="J185" s="153">
        <f>Paramètres!$C$22</f>
        <v>46296</v>
      </c>
      <c r="K185" s="2">
        <f>Paramètres!$C$23</f>
        <v>46843</v>
      </c>
      <c r="L18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5">
        <f>Adhérents!E189</f>
        <v>0</v>
      </c>
      <c r="N185" t="str">
        <f>'Bulletin Adhésion Membre'!$B$24</f>
        <v/>
      </c>
      <c r="O185">
        <f>Adhérents!F189</f>
        <v>0</v>
      </c>
      <c r="P185" t="str">
        <f>IFERROR(VLOOKUP(Adhérents!D189,Liste!$A$2:$B$5,2,FALSE),"")</f>
        <v/>
      </c>
      <c r="Q185" t="str">
        <f>IFERROR(IF(COUNTIF(Adhérents!D$6:D189,Liste!$A$4)&gt;VLOOKUP('Bulletin Adhésion Membre'!$G$30,Paramètres!$B$8:$D$12,3,FALSE),VLOOKUP(Adhérents!D189,Liste!$A$2:$D$5,4,FALSE),VLOOKUP(Adhérents!D189,Liste!$A$2:$D$5,3,FALSE)),"")</f>
        <v/>
      </c>
      <c r="R185" t="s">
        <v>141</v>
      </c>
      <c r="S185" s="2">
        <v>46022</v>
      </c>
      <c r="T185" t="str">
        <f>CONCATENATE(Adhérents!M189,IF(Adhérents!N189&lt;&gt;0,"|",""),Adhérents!N189,IF(Adhérents!O189&lt;&gt;0,"|",""),Adhérents!O189)</f>
        <v/>
      </c>
      <c r="U185" t="str">
        <f>IFERROR(IF(Adhérents!L189="Sur la base du code postal","Chapitre "&amp;VLOOKUP(VALUE(LEFT(Adhérents!K189,2)),Liste!$N$2:$Q$102,4,FALSE),"Chapitre "&amp;Adhérents!L189),"")</f>
        <v/>
      </c>
    </row>
    <row r="186" spans="1:21">
      <c r="A186">
        <f>Adhérents!I190</f>
        <v>0</v>
      </c>
      <c r="B186">
        <f>Adhérents!H190</f>
        <v>0</v>
      </c>
      <c r="C186">
        <f>Adhérents!J190</f>
        <v>0</v>
      </c>
      <c r="D186" s="136">
        <f>Adhérents!K190</f>
        <v>0</v>
      </c>
      <c r="E186" t="s">
        <v>139</v>
      </c>
      <c r="F186" t="str">
        <f>IF(Adhérents!G190="M.","M",IF(Adhérents!G190="Mme","F",""))</f>
        <v/>
      </c>
      <c r="G186">
        <v>0</v>
      </c>
      <c r="H186" t="s">
        <v>140</v>
      </c>
      <c r="I186" s="2">
        <f t="shared" ca="1" si="2"/>
        <v>46300</v>
      </c>
      <c r="J186" s="153">
        <f>Paramètres!$C$22</f>
        <v>46296</v>
      </c>
      <c r="K186" s="2">
        <f>Paramètres!$C$23</f>
        <v>46843</v>
      </c>
      <c r="L18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6">
        <f>Adhérents!E190</f>
        <v>0</v>
      </c>
      <c r="N186" t="str">
        <f>'Bulletin Adhésion Membre'!$B$24</f>
        <v/>
      </c>
      <c r="O186">
        <f>Adhérents!F190</f>
        <v>0</v>
      </c>
      <c r="P186" t="str">
        <f>IFERROR(VLOOKUP(Adhérents!D190,Liste!$A$2:$B$5,2,FALSE),"")</f>
        <v/>
      </c>
      <c r="Q186" t="str">
        <f>IFERROR(IF(COUNTIF(Adhérents!D$6:D190,Liste!$A$4)&gt;VLOOKUP('Bulletin Adhésion Membre'!$G$30,Paramètres!$B$8:$D$12,3,FALSE),VLOOKUP(Adhérents!D190,Liste!$A$2:$D$5,4,FALSE),VLOOKUP(Adhérents!D190,Liste!$A$2:$D$5,3,FALSE)),"")</f>
        <v/>
      </c>
      <c r="R186" t="s">
        <v>141</v>
      </c>
      <c r="S186" s="2">
        <v>46022</v>
      </c>
      <c r="T186" t="str">
        <f>CONCATENATE(Adhérents!M190,IF(Adhérents!N190&lt;&gt;0,"|",""),Adhérents!N190,IF(Adhérents!O190&lt;&gt;0,"|",""),Adhérents!O190)</f>
        <v/>
      </c>
      <c r="U186" t="str">
        <f>IFERROR(IF(Adhérents!L190="Sur la base du code postal","Chapitre "&amp;VLOOKUP(VALUE(LEFT(Adhérents!K190,2)),Liste!$N$2:$Q$102,4,FALSE),"Chapitre "&amp;Adhérents!L190),"")</f>
        <v/>
      </c>
    </row>
    <row r="187" spans="1:21">
      <c r="A187">
        <f>Adhérents!I191</f>
        <v>0</v>
      </c>
      <c r="B187">
        <f>Adhérents!H191</f>
        <v>0</v>
      </c>
      <c r="C187">
        <f>Adhérents!J191</f>
        <v>0</v>
      </c>
      <c r="D187" s="136">
        <f>Adhérents!K191</f>
        <v>0</v>
      </c>
      <c r="E187" t="s">
        <v>139</v>
      </c>
      <c r="F187" t="str">
        <f>IF(Adhérents!G191="M.","M",IF(Adhérents!G191="Mme","F",""))</f>
        <v/>
      </c>
      <c r="G187">
        <v>0</v>
      </c>
      <c r="H187" t="s">
        <v>140</v>
      </c>
      <c r="I187" s="2">
        <f t="shared" ca="1" si="2"/>
        <v>46300</v>
      </c>
      <c r="J187" s="153">
        <f>Paramètres!$C$22</f>
        <v>46296</v>
      </c>
      <c r="K187" s="2">
        <f>Paramètres!$C$23</f>
        <v>46843</v>
      </c>
      <c r="L18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7">
        <f>Adhérents!E191</f>
        <v>0</v>
      </c>
      <c r="N187" t="str">
        <f>'Bulletin Adhésion Membre'!$B$24</f>
        <v/>
      </c>
      <c r="O187">
        <f>Adhérents!F191</f>
        <v>0</v>
      </c>
      <c r="P187" t="str">
        <f>IFERROR(VLOOKUP(Adhérents!D191,Liste!$A$2:$B$5,2,FALSE),"")</f>
        <v/>
      </c>
      <c r="Q187" t="str">
        <f>IFERROR(IF(COUNTIF(Adhérents!D$6:D191,Liste!$A$4)&gt;VLOOKUP('Bulletin Adhésion Membre'!$G$30,Paramètres!$B$8:$D$12,3,FALSE),VLOOKUP(Adhérents!D191,Liste!$A$2:$D$5,4,FALSE),VLOOKUP(Adhérents!D191,Liste!$A$2:$D$5,3,FALSE)),"")</f>
        <v/>
      </c>
      <c r="R187" t="s">
        <v>141</v>
      </c>
      <c r="S187" s="2">
        <v>46022</v>
      </c>
      <c r="T187" t="str">
        <f>CONCATENATE(Adhérents!M191,IF(Adhérents!N191&lt;&gt;0,"|",""),Adhérents!N191,IF(Adhérents!O191&lt;&gt;0,"|",""),Adhérents!O191)</f>
        <v/>
      </c>
      <c r="U187" t="str">
        <f>IFERROR(IF(Adhérents!L191="Sur la base du code postal","Chapitre "&amp;VLOOKUP(VALUE(LEFT(Adhérents!K191,2)),Liste!$N$2:$Q$102,4,FALSE),"Chapitre "&amp;Adhérents!L191),"")</f>
        <v/>
      </c>
    </row>
    <row r="188" spans="1:21">
      <c r="A188">
        <f>Adhérents!I192</f>
        <v>0</v>
      </c>
      <c r="B188">
        <f>Adhérents!H192</f>
        <v>0</v>
      </c>
      <c r="C188">
        <f>Adhérents!J192</f>
        <v>0</v>
      </c>
      <c r="D188" s="136">
        <f>Adhérents!K192</f>
        <v>0</v>
      </c>
      <c r="E188" t="s">
        <v>139</v>
      </c>
      <c r="F188" t="str">
        <f>IF(Adhérents!G192="M.","M",IF(Adhérents!G192="Mme","F",""))</f>
        <v/>
      </c>
      <c r="G188">
        <v>0</v>
      </c>
      <c r="H188" t="s">
        <v>140</v>
      </c>
      <c r="I188" s="2">
        <f t="shared" ca="1" si="2"/>
        <v>46300</v>
      </c>
      <c r="J188" s="153">
        <f>Paramètres!$C$22</f>
        <v>46296</v>
      </c>
      <c r="K188" s="2">
        <f>Paramètres!$C$23</f>
        <v>46843</v>
      </c>
      <c r="L18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8">
        <f>Adhérents!E192</f>
        <v>0</v>
      </c>
      <c r="N188" t="str">
        <f>'Bulletin Adhésion Membre'!$B$24</f>
        <v/>
      </c>
      <c r="O188">
        <f>Adhérents!F192</f>
        <v>0</v>
      </c>
      <c r="P188" t="str">
        <f>IFERROR(VLOOKUP(Adhérents!D192,Liste!$A$2:$B$5,2,FALSE),"")</f>
        <v/>
      </c>
      <c r="Q188" t="str">
        <f>IFERROR(IF(COUNTIF(Adhérents!D$6:D192,Liste!$A$4)&gt;VLOOKUP('Bulletin Adhésion Membre'!$G$30,Paramètres!$B$8:$D$12,3,FALSE),VLOOKUP(Adhérents!D192,Liste!$A$2:$D$5,4,FALSE),VLOOKUP(Adhérents!D192,Liste!$A$2:$D$5,3,FALSE)),"")</f>
        <v/>
      </c>
      <c r="R188" t="s">
        <v>141</v>
      </c>
      <c r="S188" s="2">
        <v>46022</v>
      </c>
      <c r="T188" t="str">
        <f>CONCATENATE(Adhérents!M192,IF(Adhérents!N192&lt;&gt;0,"|",""),Adhérents!N192,IF(Adhérents!O192&lt;&gt;0,"|",""),Adhérents!O192)</f>
        <v/>
      </c>
      <c r="U188" t="str">
        <f>IFERROR(IF(Adhérents!L192="Sur la base du code postal","Chapitre "&amp;VLOOKUP(VALUE(LEFT(Adhérents!K192,2)),Liste!$N$2:$Q$102,4,FALSE),"Chapitre "&amp;Adhérents!L192),"")</f>
        <v/>
      </c>
    </row>
    <row r="189" spans="1:21">
      <c r="A189">
        <f>Adhérents!I193</f>
        <v>0</v>
      </c>
      <c r="B189">
        <f>Adhérents!H193</f>
        <v>0</v>
      </c>
      <c r="C189">
        <f>Adhérents!J193</f>
        <v>0</v>
      </c>
      <c r="D189" s="136">
        <f>Adhérents!K193</f>
        <v>0</v>
      </c>
      <c r="E189" t="s">
        <v>139</v>
      </c>
      <c r="F189" t="str">
        <f>IF(Adhérents!G193="M.","M",IF(Adhérents!G193="Mme","F",""))</f>
        <v/>
      </c>
      <c r="G189">
        <v>0</v>
      </c>
      <c r="H189" t="s">
        <v>140</v>
      </c>
      <c r="I189" s="2">
        <f t="shared" ca="1" si="2"/>
        <v>46300</v>
      </c>
      <c r="J189" s="153">
        <f>Paramètres!$C$22</f>
        <v>46296</v>
      </c>
      <c r="K189" s="2">
        <f>Paramètres!$C$23</f>
        <v>46843</v>
      </c>
      <c r="L18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89">
        <f>Adhérents!E193</f>
        <v>0</v>
      </c>
      <c r="N189" t="str">
        <f>'Bulletin Adhésion Membre'!$B$24</f>
        <v/>
      </c>
      <c r="O189">
        <f>Adhérents!F193</f>
        <v>0</v>
      </c>
      <c r="P189" t="str">
        <f>IFERROR(VLOOKUP(Adhérents!D193,Liste!$A$2:$B$5,2,FALSE),"")</f>
        <v/>
      </c>
      <c r="Q189" t="str">
        <f>IFERROR(IF(COUNTIF(Adhérents!D$6:D193,Liste!$A$4)&gt;VLOOKUP('Bulletin Adhésion Membre'!$G$30,Paramètres!$B$8:$D$12,3,FALSE),VLOOKUP(Adhérents!D193,Liste!$A$2:$D$5,4,FALSE),VLOOKUP(Adhérents!D193,Liste!$A$2:$D$5,3,FALSE)),"")</f>
        <v/>
      </c>
      <c r="R189" t="s">
        <v>141</v>
      </c>
      <c r="S189" s="2">
        <v>46022</v>
      </c>
      <c r="T189" t="str">
        <f>CONCATENATE(Adhérents!M193,IF(Adhérents!N193&lt;&gt;0,"|",""),Adhérents!N193,IF(Adhérents!O193&lt;&gt;0,"|",""),Adhérents!O193)</f>
        <v/>
      </c>
      <c r="U189" t="str">
        <f>IFERROR(IF(Adhérents!L193="Sur la base du code postal","Chapitre "&amp;VLOOKUP(VALUE(LEFT(Adhérents!K193,2)),Liste!$N$2:$Q$102,4,FALSE),"Chapitre "&amp;Adhérents!L193),"")</f>
        <v/>
      </c>
    </row>
    <row r="190" spans="1:21">
      <c r="A190">
        <f>Adhérents!I194</f>
        <v>0</v>
      </c>
      <c r="B190">
        <f>Adhérents!H194</f>
        <v>0</v>
      </c>
      <c r="C190">
        <f>Adhérents!J194</f>
        <v>0</v>
      </c>
      <c r="D190" s="136">
        <f>Adhérents!K194</f>
        <v>0</v>
      </c>
      <c r="E190" t="s">
        <v>139</v>
      </c>
      <c r="F190" t="str">
        <f>IF(Adhérents!G194="M.","M",IF(Adhérents!G194="Mme","F",""))</f>
        <v/>
      </c>
      <c r="G190">
        <v>0</v>
      </c>
      <c r="H190" t="s">
        <v>140</v>
      </c>
      <c r="I190" s="2">
        <f t="shared" ca="1" si="2"/>
        <v>46300</v>
      </c>
      <c r="J190" s="153">
        <f>Paramètres!$C$22</f>
        <v>46296</v>
      </c>
      <c r="K190" s="2">
        <f>Paramètres!$C$23</f>
        <v>46843</v>
      </c>
      <c r="L19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0">
        <f>Adhérents!E194</f>
        <v>0</v>
      </c>
      <c r="N190" t="str">
        <f>'Bulletin Adhésion Membre'!$B$24</f>
        <v/>
      </c>
      <c r="O190">
        <f>Adhérents!F194</f>
        <v>0</v>
      </c>
      <c r="P190" t="str">
        <f>IFERROR(VLOOKUP(Adhérents!D194,Liste!$A$2:$B$5,2,FALSE),"")</f>
        <v/>
      </c>
      <c r="Q190" t="str">
        <f>IFERROR(IF(COUNTIF(Adhérents!D$6:D194,Liste!$A$4)&gt;VLOOKUP('Bulletin Adhésion Membre'!$G$30,Paramètres!$B$8:$D$12,3,FALSE),VLOOKUP(Adhérents!D194,Liste!$A$2:$D$5,4,FALSE),VLOOKUP(Adhérents!D194,Liste!$A$2:$D$5,3,FALSE)),"")</f>
        <v/>
      </c>
      <c r="R190" t="s">
        <v>141</v>
      </c>
      <c r="S190" s="2">
        <v>46022</v>
      </c>
      <c r="T190" t="str">
        <f>CONCATENATE(Adhérents!M194,IF(Adhérents!N194&lt;&gt;0,"|",""),Adhérents!N194,IF(Adhérents!O194&lt;&gt;0,"|",""),Adhérents!O194)</f>
        <v/>
      </c>
      <c r="U190" t="str">
        <f>IFERROR(IF(Adhérents!L194="Sur la base du code postal","Chapitre "&amp;VLOOKUP(VALUE(LEFT(Adhérents!K194,2)),Liste!$N$2:$Q$102,4,FALSE),"Chapitre "&amp;Adhérents!L194),"")</f>
        <v/>
      </c>
    </row>
    <row r="191" spans="1:21">
      <c r="A191">
        <f>Adhérents!I195</f>
        <v>0</v>
      </c>
      <c r="B191">
        <f>Adhérents!H195</f>
        <v>0</v>
      </c>
      <c r="C191">
        <f>Adhérents!J195</f>
        <v>0</v>
      </c>
      <c r="D191" s="136">
        <f>Adhérents!K195</f>
        <v>0</v>
      </c>
      <c r="E191" t="s">
        <v>139</v>
      </c>
      <c r="F191" t="str">
        <f>IF(Adhérents!G195="M.","M",IF(Adhérents!G195="Mme","F",""))</f>
        <v/>
      </c>
      <c r="G191">
        <v>0</v>
      </c>
      <c r="H191" t="s">
        <v>140</v>
      </c>
      <c r="I191" s="2">
        <f t="shared" ca="1" si="2"/>
        <v>46300</v>
      </c>
      <c r="J191" s="153">
        <f>Paramètres!$C$22</f>
        <v>46296</v>
      </c>
      <c r="K191" s="2">
        <f>Paramètres!$C$23</f>
        <v>46843</v>
      </c>
      <c r="L19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1">
        <f>Adhérents!E195</f>
        <v>0</v>
      </c>
      <c r="N191" t="str">
        <f>'Bulletin Adhésion Membre'!$B$24</f>
        <v/>
      </c>
      <c r="O191">
        <f>Adhérents!F195</f>
        <v>0</v>
      </c>
      <c r="P191" t="str">
        <f>IFERROR(VLOOKUP(Adhérents!D195,Liste!$A$2:$B$5,2,FALSE),"")</f>
        <v/>
      </c>
      <c r="Q191" t="str">
        <f>IFERROR(IF(COUNTIF(Adhérents!D$6:D195,Liste!$A$4)&gt;VLOOKUP('Bulletin Adhésion Membre'!$G$30,Paramètres!$B$8:$D$12,3,FALSE),VLOOKUP(Adhérents!D195,Liste!$A$2:$D$5,4,FALSE),VLOOKUP(Adhérents!D195,Liste!$A$2:$D$5,3,FALSE)),"")</f>
        <v/>
      </c>
      <c r="R191" t="s">
        <v>141</v>
      </c>
      <c r="S191" s="2">
        <v>46022</v>
      </c>
      <c r="T191" t="str">
        <f>CONCATENATE(Adhérents!M195,IF(Adhérents!N195&lt;&gt;0,"|",""),Adhérents!N195,IF(Adhérents!O195&lt;&gt;0,"|",""),Adhérents!O195)</f>
        <v/>
      </c>
      <c r="U191" t="str">
        <f>IFERROR(IF(Adhérents!L195="Sur la base du code postal","Chapitre "&amp;VLOOKUP(VALUE(LEFT(Adhérents!K195,2)),Liste!$N$2:$Q$102,4,FALSE),"Chapitre "&amp;Adhérents!L195),"")</f>
        <v/>
      </c>
    </row>
    <row r="192" spans="1:21">
      <c r="A192">
        <f>Adhérents!I196</f>
        <v>0</v>
      </c>
      <c r="B192">
        <f>Adhérents!H196</f>
        <v>0</v>
      </c>
      <c r="C192">
        <f>Adhérents!J196</f>
        <v>0</v>
      </c>
      <c r="D192" s="136">
        <f>Adhérents!K196</f>
        <v>0</v>
      </c>
      <c r="E192" t="s">
        <v>139</v>
      </c>
      <c r="F192" t="str">
        <f>IF(Adhérents!G196="M.","M",IF(Adhérents!G196="Mme","F",""))</f>
        <v/>
      </c>
      <c r="G192">
        <v>0</v>
      </c>
      <c r="H192" t="s">
        <v>140</v>
      </c>
      <c r="I192" s="2">
        <f t="shared" ca="1" si="2"/>
        <v>46300</v>
      </c>
      <c r="J192" s="153">
        <f>Paramètres!$C$22</f>
        <v>46296</v>
      </c>
      <c r="K192" s="2">
        <f>Paramètres!$C$23</f>
        <v>46843</v>
      </c>
      <c r="L19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2">
        <f>Adhérents!E196</f>
        <v>0</v>
      </c>
      <c r="N192" t="str">
        <f>'Bulletin Adhésion Membre'!$B$24</f>
        <v/>
      </c>
      <c r="O192">
        <f>Adhérents!F196</f>
        <v>0</v>
      </c>
      <c r="P192" t="str">
        <f>IFERROR(VLOOKUP(Adhérents!D196,Liste!$A$2:$B$5,2,FALSE),"")</f>
        <v/>
      </c>
      <c r="Q192" t="str">
        <f>IFERROR(IF(COUNTIF(Adhérents!D$6:D196,Liste!$A$4)&gt;VLOOKUP('Bulletin Adhésion Membre'!$G$30,Paramètres!$B$8:$D$12,3,FALSE),VLOOKUP(Adhérents!D196,Liste!$A$2:$D$5,4,FALSE),VLOOKUP(Adhérents!D196,Liste!$A$2:$D$5,3,FALSE)),"")</f>
        <v/>
      </c>
      <c r="R192" t="s">
        <v>141</v>
      </c>
      <c r="S192" s="2">
        <v>46022</v>
      </c>
      <c r="T192" t="str">
        <f>CONCATENATE(Adhérents!M196,IF(Adhérents!N196&lt;&gt;0,"|",""),Adhérents!N196,IF(Adhérents!O196&lt;&gt;0,"|",""),Adhérents!O196)</f>
        <v/>
      </c>
      <c r="U192" t="str">
        <f>IFERROR(IF(Adhérents!L196="Sur la base du code postal","Chapitre "&amp;VLOOKUP(VALUE(LEFT(Adhérents!K196,2)),Liste!$N$2:$Q$102,4,FALSE),"Chapitre "&amp;Adhérents!L196),"")</f>
        <v/>
      </c>
    </row>
    <row r="193" spans="1:21">
      <c r="A193">
        <f>Adhérents!I197</f>
        <v>0</v>
      </c>
      <c r="B193">
        <f>Adhérents!H197</f>
        <v>0</v>
      </c>
      <c r="C193">
        <f>Adhérents!J197</f>
        <v>0</v>
      </c>
      <c r="D193" s="136">
        <f>Adhérents!K197</f>
        <v>0</v>
      </c>
      <c r="E193" t="s">
        <v>139</v>
      </c>
      <c r="F193" t="str">
        <f>IF(Adhérents!G197="M.","M",IF(Adhérents!G197="Mme","F",""))</f>
        <v/>
      </c>
      <c r="G193">
        <v>0</v>
      </c>
      <c r="H193" t="s">
        <v>140</v>
      </c>
      <c r="I193" s="2">
        <f t="shared" ca="1" si="2"/>
        <v>46300</v>
      </c>
      <c r="J193" s="153">
        <f>Paramètres!$C$22</f>
        <v>46296</v>
      </c>
      <c r="K193" s="2">
        <f>Paramètres!$C$23</f>
        <v>46843</v>
      </c>
      <c r="L19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3">
        <f>Adhérents!E197</f>
        <v>0</v>
      </c>
      <c r="N193" t="str">
        <f>'Bulletin Adhésion Membre'!$B$24</f>
        <v/>
      </c>
      <c r="O193">
        <f>Adhérents!F197</f>
        <v>0</v>
      </c>
      <c r="P193" t="str">
        <f>IFERROR(VLOOKUP(Adhérents!D197,Liste!$A$2:$B$5,2,FALSE),"")</f>
        <v/>
      </c>
      <c r="Q193" t="str">
        <f>IFERROR(IF(COUNTIF(Adhérents!D$6:D197,Liste!$A$4)&gt;VLOOKUP('Bulletin Adhésion Membre'!$G$30,Paramètres!$B$8:$D$12,3,FALSE),VLOOKUP(Adhérents!D197,Liste!$A$2:$D$5,4,FALSE),VLOOKUP(Adhérents!D197,Liste!$A$2:$D$5,3,FALSE)),"")</f>
        <v/>
      </c>
      <c r="R193" t="s">
        <v>141</v>
      </c>
      <c r="S193" s="2">
        <v>46022</v>
      </c>
      <c r="T193" t="str">
        <f>CONCATENATE(Adhérents!M197,IF(Adhérents!N197&lt;&gt;0,"|",""),Adhérents!N197,IF(Adhérents!O197&lt;&gt;0,"|",""),Adhérents!O197)</f>
        <v/>
      </c>
      <c r="U193" t="str">
        <f>IFERROR(IF(Adhérents!L197="Sur la base du code postal","Chapitre "&amp;VLOOKUP(VALUE(LEFT(Adhérents!K197,2)),Liste!$N$2:$Q$102,4,FALSE),"Chapitre "&amp;Adhérents!L197),"")</f>
        <v/>
      </c>
    </row>
    <row r="194" spans="1:21">
      <c r="A194">
        <f>Adhérents!I198</f>
        <v>0</v>
      </c>
      <c r="B194">
        <f>Adhérents!H198</f>
        <v>0</v>
      </c>
      <c r="C194">
        <f>Adhérents!J198</f>
        <v>0</v>
      </c>
      <c r="D194" s="136">
        <f>Adhérents!K198</f>
        <v>0</v>
      </c>
      <c r="E194" t="s">
        <v>139</v>
      </c>
      <c r="F194" t="str">
        <f>IF(Adhérents!G198="M.","M",IF(Adhérents!G198="Mme","F",""))</f>
        <v/>
      </c>
      <c r="G194">
        <v>0</v>
      </c>
      <c r="H194" t="s">
        <v>140</v>
      </c>
      <c r="I194" s="2">
        <f t="shared" ca="1" si="2"/>
        <v>46300</v>
      </c>
      <c r="J194" s="153">
        <f>Paramètres!$C$22</f>
        <v>46296</v>
      </c>
      <c r="K194" s="2">
        <f>Paramètres!$C$23</f>
        <v>46843</v>
      </c>
      <c r="L19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4">
        <f>Adhérents!E198</f>
        <v>0</v>
      </c>
      <c r="N194" t="str">
        <f>'Bulletin Adhésion Membre'!$B$24</f>
        <v/>
      </c>
      <c r="O194">
        <f>Adhérents!F198</f>
        <v>0</v>
      </c>
      <c r="P194" t="str">
        <f>IFERROR(VLOOKUP(Adhérents!D198,Liste!$A$2:$B$5,2,FALSE),"")</f>
        <v/>
      </c>
      <c r="Q194" t="str">
        <f>IFERROR(IF(COUNTIF(Adhérents!D$6:D198,Liste!$A$4)&gt;VLOOKUP('Bulletin Adhésion Membre'!$G$30,Paramètres!$B$8:$D$12,3,FALSE),VLOOKUP(Adhérents!D198,Liste!$A$2:$D$5,4,FALSE),VLOOKUP(Adhérents!D198,Liste!$A$2:$D$5,3,FALSE)),"")</f>
        <v/>
      </c>
      <c r="R194" t="s">
        <v>141</v>
      </c>
      <c r="S194" s="2">
        <v>46022</v>
      </c>
      <c r="T194" t="str">
        <f>CONCATENATE(Adhérents!M198,IF(Adhérents!N198&lt;&gt;0,"|",""),Adhérents!N198,IF(Adhérents!O198&lt;&gt;0,"|",""),Adhérents!O198)</f>
        <v/>
      </c>
      <c r="U194" t="str">
        <f>IFERROR(IF(Adhérents!L198="Sur la base du code postal","Chapitre "&amp;VLOOKUP(VALUE(LEFT(Adhérents!K198,2)),Liste!$N$2:$Q$102,4,FALSE),"Chapitre "&amp;Adhérents!L198),"")</f>
        <v/>
      </c>
    </row>
    <row r="195" spans="1:21">
      <c r="A195">
        <f>Adhérents!I199</f>
        <v>0</v>
      </c>
      <c r="B195">
        <f>Adhérents!H199</f>
        <v>0</v>
      </c>
      <c r="C195">
        <f>Adhérents!J199</f>
        <v>0</v>
      </c>
      <c r="D195" s="136">
        <f>Adhérents!K199</f>
        <v>0</v>
      </c>
      <c r="E195" t="s">
        <v>139</v>
      </c>
      <c r="F195" t="str">
        <f>IF(Adhérents!G199="M.","M",IF(Adhérents!G199="Mme","F",""))</f>
        <v/>
      </c>
      <c r="G195">
        <v>0</v>
      </c>
      <c r="H195" t="s">
        <v>140</v>
      </c>
      <c r="I195" s="2">
        <f t="shared" ref="I195:I258" ca="1" si="3">TODAY()</f>
        <v>46300</v>
      </c>
      <c r="J195" s="153">
        <f>Paramètres!$C$22</f>
        <v>46296</v>
      </c>
      <c r="K195" s="2">
        <f>Paramètres!$C$23</f>
        <v>46843</v>
      </c>
      <c r="L19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5">
        <f>Adhérents!E199</f>
        <v>0</v>
      </c>
      <c r="N195" t="str">
        <f>'Bulletin Adhésion Membre'!$B$24</f>
        <v/>
      </c>
      <c r="O195">
        <f>Adhérents!F199</f>
        <v>0</v>
      </c>
      <c r="P195" t="str">
        <f>IFERROR(VLOOKUP(Adhérents!D199,Liste!$A$2:$B$5,2,FALSE),"")</f>
        <v/>
      </c>
      <c r="Q195" t="str">
        <f>IFERROR(IF(COUNTIF(Adhérents!D$6:D199,Liste!$A$4)&gt;VLOOKUP('Bulletin Adhésion Membre'!$G$30,Paramètres!$B$8:$D$12,3,FALSE),VLOOKUP(Adhérents!D199,Liste!$A$2:$D$5,4,FALSE),VLOOKUP(Adhérents!D199,Liste!$A$2:$D$5,3,FALSE)),"")</f>
        <v/>
      </c>
      <c r="R195" t="s">
        <v>141</v>
      </c>
      <c r="S195" s="2">
        <v>46022</v>
      </c>
      <c r="T195" t="str">
        <f>CONCATENATE(Adhérents!M199,IF(Adhérents!N199&lt;&gt;0,"|",""),Adhérents!N199,IF(Adhérents!O199&lt;&gt;0,"|",""),Adhérents!O199)</f>
        <v/>
      </c>
      <c r="U195" t="str">
        <f>IFERROR(IF(Adhérents!L199="Sur la base du code postal","Chapitre "&amp;VLOOKUP(VALUE(LEFT(Adhérents!K199,2)),Liste!$N$2:$Q$102,4,FALSE),"Chapitre "&amp;Adhérents!L199),"")</f>
        <v/>
      </c>
    </row>
    <row r="196" spans="1:21">
      <c r="A196">
        <f>Adhérents!I200</f>
        <v>0</v>
      </c>
      <c r="B196">
        <f>Adhérents!H200</f>
        <v>0</v>
      </c>
      <c r="C196">
        <f>Adhérents!J200</f>
        <v>0</v>
      </c>
      <c r="D196" s="136">
        <f>Adhérents!K200</f>
        <v>0</v>
      </c>
      <c r="E196" t="s">
        <v>139</v>
      </c>
      <c r="F196" t="str">
        <f>IF(Adhérents!G200="M.","M",IF(Adhérents!G200="Mme","F",""))</f>
        <v/>
      </c>
      <c r="G196">
        <v>0</v>
      </c>
      <c r="H196" t="s">
        <v>140</v>
      </c>
      <c r="I196" s="2">
        <f t="shared" ca="1" si="3"/>
        <v>46300</v>
      </c>
      <c r="J196" s="153">
        <f>Paramètres!$C$22</f>
        <v>46296</v>
      </c>
      <c r="K196" s="2">
        <f>Paramètres!$C$23</f>
        <v>46843</v>
      </c>
      <c r="L19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6">
        <f>Adhérents!E200</f>
        <v>0</v>
      </c>
      <c r="N196" t="str">
        <f>'Bulletin Adhésion Membre'!$B$24</f>
        <v/>
      </c>
      <c r="O196">
        <f>Adhérents!F200</f>
        <v>0</v>
      </c>
      <c r="P196" t="str">
        <f>IFERROR(VLOOKUP(Adhérents!D200,Liste!$A$2:$B$5,2,FALSE),"")</f>
        <v/>
      </c>
      <c r="Q196" t="str">
        <f>IFERROR(IF(COUNTIF(Adhérents!D$6:D200,Liste!$A$4)&gt;VLOOKUP('Bulletin Adhésion Membre'!$G$30,Paramètres!$B$8:$D$12,3,FALSE),VLOOKUP(Adhérents!D200,Liste!$A$2:$D$5,4,FALSE),VLOOKUP(Adhérents!D200,Liste!$A$2:$D$5,3,FALSE)),"")</f>
        <v/>
      </c>
      <c r="R196" t="s">
        <v>141</v>
      </c>
      <c r="S196" s="2">
        <v>46022</v>
      </c>
      <c r="T196" t="str">
        <f>CONCATENATE(Adhérents!M200,IF(Adhérents!N200&lt;&gt;0,"|",""),Adhérents!N200,IF(Adhérents!O200&lt;&gt;0,"|",""),Adhérents!O200)</f>
        <v/>
      </c>
      <c r="U196" t="str">
        <f>IFERROR(IF(Adhérents!L200="Sur la base du code postal","Chapitre "&amp;VLOOKUP(VALUE(LEFT(Adhérents!K200,2)),Liste!$N$2:$Q$102,4,FALSE),"Chapitre "&amp;Adhérents!L200),"")</f>
        <v/>
      </c>
    </row>
    <row r="197" spans="1:21">
      <c r="A197">
        <f>Adhérents!I201</f>
        <v>0</v>
      </c>
      <c r="B197">
        <f>Adhérents!H201</f>
        <v>0</v>
      </c>
      <c r="C197">
        <f>Adhérents!J201</f>
        <v>0</v>
      </c>
      <c r="D197" s="136">
        <f>Adhérents!K201</f>
        <v>0</v>
      </c>
      <c r="E197" t="s">
        <v>139</v>
      </c>
      <c r="F197" t="str">
        <f>IF(Adhérents!G201="M.","M",IF(Adhérents!G201="Mme","F",""))</f>
        <v/>
      </c>
      <c r="G197">
        <v>0</v>
      </c>
      <c r="H197" t="s">
        <v>140</v>
      </c>
      <c r="I197" s="2">
        <f t="shared" ca="1" si="3"/>
        <v>46300</v>
      </c>
      <c r="J197" s="153">
        <f>Paramètres!$C$22</f>
        <v>46296</v>
      </c>
      <c r="K197" s="2">
        <f>Paramètres!$C$23</f>
        <v>46843</v>
      </c>
      <c r="L19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7">
        <f>Adhérents!E201</f>
        <v>0</v>
      </c>
      <c r="N197" t="str">
        <f>'Bulletin Adhésion Membre'!$B$24</f>
        <v/>
      </c>
      <c r="O197">
        <f>Adhérents!F201</f>
        <v>0</v>
      </c>
      <c r="P197" t="str">
        <f>IFERROR(VLOOKUP(Adhérents!D201,Liste!$A$2:$B$5,2,FALSE),"")</f>
        <v/>
      </c>
      <c r="Q197" t="str">
        <f>IFERROR(IF(COUNTIF(Adhérents!D$6:D201,Liste!$A$4)&gt;VLOOKUP('Bulletin Adhésion Membre'!$G$30,Paramètres!$B$8:$D$12,3,FALSE),VLOOKUP(Adhérents!D201,Liste!$A$2:$D$5,4,FALSE),VLOOKUP(Adhérents!D201,Liste!$A$2:$D$5,3,FALSE)),"")</f>
        <v/>
      </c>
      <c r="R197" t="s">
        <v>141</v>
      </c>
      <c r="S197" s="2">
        <v>46022</v>
      </c>
      <c r="T197" t="str">
        <f>CONCATENATE(Adhérents!M201,IF(Adhérents!N201&lt;&gt;0,"|",""),Adhérents!N201,IF(Adhérents!O201&lt;&gt;0,"|",""),Adhérents!O201)</f>
        <v/>
      </c>
      <c r="U197" t="str">
        <f>IFERROR(IF(Adhérents!L201="Sur la base du code postal","Chapitre "&amp;VLOOKUP(VALUE(LEFT(Adhérents!K201,2)),Liste!$N$2:$Q$102,4,FALSE),"Chapitre "&amp;Adhérents!L201),"")</f>
        <v/>
      </c>
    </row>
    <row r="198" spans="1:21">
      <c r="A198">
        <f>Adhérents!I202</f>
        <v>0</v>
      </c>
      <c r="B198">
        <f>Adhérents!H202</f>
        <v>0</v>
      </c>
      <c r="C198">
        <f>Adhérents!J202</f>
        <v>0</v>
      </c>
      <c r="D198" s="136">
        <f>Adhérents!K202</f>
        <v>0</v>
      </c>
      <c r="E198" t="s">
        <v>139</v>
      </c>
      <c r="F198" t="str">
        <f>IF(Adhérents!G202="M.","M",IF(Adhérents!G202="Mme","F",""))</f>
        <v/>
      </c>
      <c r="G198">
        <v>0</v>
      </c>
      <c r="H198" t="s">
        <v>140</v>
      </c>
      <c r="I198" s="2">
        <f t="shared" ca="1" si="3"/>
        <v>46300</v>
      </c>
      <c r="J198" s="153">
        <f>Paramètres!$C$22</f>
        <v>46296</v>
      </c>
      <c r="K198" s="2">
        <f>Paramètres!$C$23</f>
        <v>46843</v>
      </c>
      <c r="L19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8">
        <f>Adhérents!E202</f>
        <v>0</v>
      </c>
      <c r="N198" t="str">
        <f>'Bulletin Adhésion Membre'!$B$24</f>
        <v/>
      </c>
      <c r="O198">
        <f>Adhérents!F202</f>
        <v>0</v>
      </c>
      <c r="P198" t="str">
        <f>IFERROR(VLOOKUP(Adhérents!D202,Liste!$A$2:$B$5,2,FALSE),"")</f>
        <v/>
      </c>
      <c r="Q198" t="str">
        <f>IFERROR(IF(COUNTIF(Adhérents!D$6:D202,Liste!$A$4)&gt;VLOOKUP('Bulletin Adhésion Membre'!$G$30,Paramètres!$B$8:$D$12,3,FALSE),VLOOKUP(Adhérents!D202,Liste!$A$2:$D$5,4,FALSE),VLOOKUP(Adhérents!D202,Liste!$A$2:$D$5,3,FALSE)),"")</f>
        <v/>
      </c>
      <c r="R198" t="s">
        <v>141</v>
      </c>
      <c r="S198" s="2">
        <v>46022</v>
      </c>
      <c r="T198" t="str">
        <f>CONCATENATE(Adhérents!M202,IF(Adhérents!N202&lt;&gt;0,"|",""),Adhérents!N202,IF(Adhérents!O202&lt;&gt;0,"|",""),Adhérents!O202)</f>
        <v/>
      </c>
      <c r="U198" t="str">
        <f>IFERROR(IF(Adhérents!L202="Sur la base du code postal","Chapitre "&amp;VLOOKUP(VALUE(LEFT(Adhérents!K202,2)),Liste!$N$2:$Q$102,4,FALSE),"Chapitre "&amp;Adhérents!L202),"")</f>
        <v/>
      </c>
    </row>
    <row r="199" spans="1:21">
      <c r="A199">
        <f>Adhérents!I203</f>
        <v>0</v>
      </c>
      <c r="B199">
        <f>Adhérents!H203</f>
        <v>0</v>
      </c>
      <c r="C199">
        <f>Adhérents!J203</f>
        <v>0</v>
      </c>
      <c r="D199" s="136">
        <f>Adhérents!K203</f>
        <v>0</v>
      </c>
      <c r="E199" t="s">
        <v>139</v>
      </c>
      <c r="F199" t="str">
        <f>IF(Adhérents!G203="M.","M",IF(Adhérents!G203="Mme","F",""))</f>
        <v/>
      </c>
      <c r="G199">
        <v>0</v>
      </c>
      <c r="H199" t="s">
        <v>140</v>
      </c>
      <c r="I199" s="2">
        <f t="shared" ca="1" si="3"/>
        <v>46300</v>
      </c>
      <c r="J199" s="153">
        <f>Paramètres!$C$22</f>
        <v>46296</v>
      </c>
      <c r="K199" s="2">
        <f>Paramètres!$C$23</f>
        <v>46843</v>
      </c>
      <c r="L19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199">
        <f>Adhérents!E203</f>
        <v>0</v>
      </c>
      <c r="N199" t="str">
        <f>'Bulletin Adhésion Membre'!$B$24</f>
        <v/>
      </c>
      <c r="O199">
        <f>Adhérents!F203</f>
        <v>0</v>
      </c>
      <c r="P199" t="str">
        <f>IFERROR(VLOOKUP(Adhérents!D203,Liste!$A$2:$B$5,2,FALSE),"")</f>
        <v/>
      </c>
      <c r="Q199" t="str">
        <f>IFERROR(IF(COUNTIF(Adhérents!D$6:D203,Liste!$A$4)&gt;VLOOKUP('Bulletin Adhésion Membre'!$G$30,Paramètres!$B$8:$D$12,3,FALSE),VLOOKUP(Adhérents!D203,Liste!$A$2:$D$5,4,FALSE),VLOOKUP(Adhérents!D203,Liste!$A$2:$D$5,3,FALSE)),"")</f>
        <v/>
      </c>
      <c r="R199" t="s">
        <v>141</v>
      </c>
      <c r="S199" s="2">
        <v>46022</v>
      </c>
      <c r="T199" t="str">
        <f>CONCATENATE(Adhérents!M203,IF(Adhérents!N203&lt;&gt;0,"|",""),Adhérents!N203,IF(Adhérents!O203&lt;&gt;0,"|",""),Adhérents!O203)</f>
        <v/>
      </c>
      <c r="U199" t="str">
        <f>IFERROR(IF(Adhérents!L203="Sur la base du code postal","Chapitre "&amp;VLOOKUP(VALUE(LEFT(Adhérents!K203,2)),Liste!$N$2:$Q$102,4,FALSE),"Chapitre "&amp;Adhérents!L203),"")</f>
        <v/>
      </c>
    </row>
    <row r="200" spans="1:21">
      <c r="A200">
        <f>Adhérents!I204</f>
        <v>0</v>
      </c>
      <c r="B200">
        <f>Adhérents!H204</f>
        <v>0</v>
      </c>
      <c r="C200">
        <f>Adhérents!J204</f>
        <v>0</v>
      </c>
      <c r="D200" s="136">
        <f>Adhérents!K204</f>
        <v>0</v>
      </c>
      <c r="E200" t="s">
        <v>139</v>
      </c>
      <c r="F200" t="str">
        <f>IF(Adhérents!G204="M.","M",IF(Adhérents!G204="Mme","F",""))</f>
        <v/>
      </c>
      <c r="G200">
        <v>0</v>
      </c>
      <c r="H200" t="s">
        <v>140</v>
      </c>
      <c r="I200" s="2">
        <f t="shared" ca="1" si="3"/>
        <v>46300</v>
      </c>
      <c r="J200" s="153">
        <f>Paramètres!$C$22</f>
        <v>46296</v>
      </c>
      <c r="K200" s="2">
        <f>Paramètres!$C$23</f>
        <v>46843</v>
      </c>
      <c r="L20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0">
        <f>Adhérents!E204</f>
        <v>0</v>
      </c>
      <c r="N200" t="str">
        <f>'Bulletin Adhésion Membre'!$B$24</f>
        <v/>
      </c>
      <c r="O200">
        <f>Adhérents!F204</f>
        <v>0</v>
      </c>
      <c r="P200" t="str">
        <f>IFERROR(VLOOKUP(Adhérents!D204,Liste!$A$2:$B$5,2,FALSE),"")</f>
        <v/>
      </c>
      <c r="Q200" t="str">
        <f>IFERROR(IF(COUNTIF(Adhérents!D$6:D204,Liste!$A$4)&gt;VLOOKUP('Bulletin Adhésion Membre'!$G$30,Paramètres!$B$8:$D$12,3,FALSE),VLOOKUP(Adhérents!D204,Liste!$A$2:$D$5,4,FALSE),VLOOKUP(Adhérents!D204,Liste!$A$2:$D$5,3,FALSE)),"")</f>
        <v/>
      </c>
      <c r="R200" t="s">
        <v>141</v>
      </c>
      <c r="S200" s="2">
        <v>46022</v>
      </c>
      <c r="T200" t="str">
        <f>CONCATENATE(Adhérents!M204,IF(Adhérents!N204&lt;&gt;0,"|",""),Adhérents!N204,IF(Adhérents!O204&lt;&gt;0,"|",""),Adhérents!O204)</f>
        <v/>
      </c>
      <c r="U200" t="str">
        <f>IFERROR(IF(Adhérents!L204="Sur la base du code postal","Chapitre "&amp;VLOOKUP(VALUE(LEFT(Adhérents!K204,2)),Liste!$N$2:$Q$102,4,FALSE),"Chapitre "&amp;Adhérents!L204),"")</f>
        <v/>
      </c>
    </row>
    <row r="201" spans="1:21">
      <c r="A201">
        <f>Adhérents!I205</f>
        <v>0</v>
      </c>
      <c r="B201">
        <f>Adhérents!H205</f>
        <v>0</v>
      </c>
      <c r="C201">
        <f>Adhérents!J205</f>
        <v>0</v>
      </c>
      <c r="D201" s="136">
        <f>Adhérents!K205</f>
        <v>0</v>
      </c>
      <c r="E201" t="s">
        <v>139</v>
      </c>
      <c r="F201" t="str">
        <f>IF(Adhérents!G205="M.","M",IF(Adhérents!G205="Mme","F",""))</f>
        <v/>
      </c>
      <c r="G201">
        <v>0</v>
      </c>
      <c r="H201" t="s">
        <v>140</v>
      </c>
      <c r="I201" s="2">
        <f t="shared" ca="1" si="3"/>
        <v>46300</v>
      </c>
      <c r="J201" s="153">
        <f>Paramètres!$C$22</f>
        <v>46296</v>
      </c>
      <c r="K201" s="2">
        <f>Paramètres!$C$23</f>
        <v>46843</v>
      </c>
      <c r="L20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1">
        <f>Adhérents!E205</f>
        <v>0</v>
      </c>
      <c r="N201" t="str">
        <f>'Bulletin Adhésion Membre'!$B$24</f>
        <v/>
      </c>
      <c r="O201">
        <f>Adhérents!F205</f>
        <v>0</v>
      </c>
      <c r="P201" t="str">
        <f>IFERROR(VLOOKUP(Adhérents!D205,Liste!$A$2:$B$5,2,FALSE),"")</f>
        <v/>
      </c>
      <c r="Q201" t="str">
        <f>IFERROR(IF(COUNTIF(Adhérents!D$6:D205,Liste!$A$4)&gt;VLOOKUP('Bulletin Adhésion Membre'!$G$30,Paramètres!$B$8:$D$12,3,FALSE),VLOOKUP(Adhérents!D205,Liste!$A$2:$D$5,4,FALSE),VLOOKUP(Adhérents!D205,Liste!$A$2:$D$5,3,FALSE)),"")</f>
        <v/>
      </c>
      <c r="R201" t="s">
        <v>141</v>
      </c>
      <c r="S201" s="2">
        <v>46022</v>
      </c>
      <c r="T201" t="str">
        <f>CONCATENATE(Adhérents!M205,IF(Adhérents!N205&lt;&gt;0,"|",""),Adhérents!N205,IF(Adhérents!O205&lt;&gt;0,"|",""),Adhérents!O205)</f>
        <v/>
      </c>
      <c r="U201" t="str">
        <f>IFERROR(IF(Adhérents!L205="Sur la base du code postal","Chapitre "&amp;VLOOKUP(VALUE(LEFT(Adhérents!K205,2)),Liste!$N$2:$Q$102,4,FALSE),"Chapitre "&amp;Adhérents!L205),"")</f>
        <v/>
      </c>
    </row>
    <row r="202" spans="1:21">
      <c r="A202">
        <f>Adhérents!I206</f>
        <v>0</v>
      </c>
      <c r="B202">
        <f>Adhérents!H206</f>
        <v>0</v>
      </c>
      <c r="C202">
        <f>Adhérents!J206</f>
        <v>0</v>
      </c>
      <c r="D202" s="136">
        <f>Adhérents!K206</f>
        <v>0</v>
      </c>
      <c r="E202" t="s">
        <v>139</v>
      </c>
      <c r="F202" t="str">
        <f>IF(Adhérents!G206="M.","M",IF(Adhérents!G206="Mme","F",""))</f>
        <v/>
      </c>
      <c r="G202">
        <v>0</v>
      </c>
      <c r="H202" t="s">
        <v>140</v>
      </c>
      <c r="I202" s="2">
        <f t="shared" ca="1" si="3"/>
        <v>46300</v>
      </c>
      <c r="J202" s="153">
        <f>Paramètres!$C$22</f>
        <v>46296</v>
      </c>
      <c r="K202" s="2">
        <f>Paramètres!$C$23</f>
        <v>46843</v>
      </c>
      <c r="L20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2">
        <f>Adhérents!E206</f>
        <v>0</v>
      </c>
      <c r="N202" t="str">
        <f>'Bulletin Adhésion Membre'!$B$24</f>
        <v/>
      </c>
      <c r="O202">
        <f>Adhérents!F206</f>
        <v>0</v>
      </c>
      <c r="P202" t="str">
        <f>IFERROR(VLOOKUP(Adhérents!D206,Liste!$A$2:$B$5,2,FALSE),"")</f>
        <v/>
      </c>
      <c r="Q202" t="str">
        <f>IFERROR(IF(COUNTIF(Adhérents!D$6:D206,Liste!$A$4)&gt;VLOOKUP('Bulletin Adhésion Membre'!$G$30,Paramètres!$B$8:$D$12,3,FALSE),VLOOKUP(Adhérents!D206,Liste!$A$2:$D$5,4,FALSE),VLOOKUP(Adhérents!D206,Liste!$A$2:$D$5,3,FALSE)),"")</f>
        <v/>
      </c>
      <c r="R202" t="s">
        <v>141</v>
      </c>
      <c r="S202" s="2">
        <v>46022</v>
      </c>
      <c r="T202" t="str">
        <f>CONCATENATE(Adhérents!M206,IF(Adhérents!N206&lt;&gt;0,"|",""),Adhérents!N206,IF(Adhérents!O206&lt;&gt;0,"|",""),Adhérents!O206)</f>
        <v/>
      </c>
      <c r="U202" t="str">
        <f>IFERROR(IF(Adhérents!L206="Sur la base du code postal","Chapitre "&amp;VLOOKUP(VALUE(LEFT(Adhérents!K206,2)),Liste!$N$2:$Q$102,4,FALSE),"Chapitre "&amp;Adhérents!L206),"")</f>
        <v/>
      </c>
    </row>
    <row r="203" spans="1:21">
      <c r="A203">
        <f>Adhérents!I207</f>
        <v>0</v>
      </c>
      <c r="B203">
        <f>Adhérents!H207</f>
        <v>0</v>
      </c>
      <c r="C203">
        <f>Adhérents!J207</f>
        <v>0</v>
      </c>
      <c r="D203" s="136">
        <f>Adhérents!K207</f>
        <v>0</v>
      </c>
      <c r="E203" t="s">
        <v>139</v>
      </c>
      <c r="F203" t="str">
        <f>IF(Adhérents!G207="M.","M",IF(Adhérents!G207="Mme","F",""))</f>
        <v/>
      </c>
      <c r="G203">
        <v>0</v>
      </c>
      <c r="H203" t="s">
        <v>140</v>
      </c>
      <c r="I203" s="2">
        <f t="shared" ca="1" si="3"/>
        <v>46300</v>
      </c>
      <c r="J203" s="153">
        <f>Paramètres!$C$22</f>
        <v>46296</v>
      </c>
      <c r="K203" s="2">
        <f>Paramètres!$C$23</f>
        <v>46843</v>
      </c>
      <c r="L20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3">
        <f>Adhérents!E207</f>
        <v>0</v>
      </c>
      <c r="N203" t="str">
        <f>'Bulletin Adhésion Membre'!$B$24</f>
        <v/>
      </c>
      <c r="O203">
        <f>Adhérents!F207</f>
        <v>0</v>
      </c>
      <c r="P203" t="str">
        <f>IFERROR(VLOOKUP(Adhérents!D207,Liste!$A$2:$B$5,2,FALSE),"")</f>
        <v/>
      </c>
      <c r="Q203" t="str">
        <f>IFERROR(IF(COUNTIF(Adhérents!D$6:D207,Liste!$A$4)&gt;VLOOKUP('Bulletin Adhésion Membre'!$G$30,Paramètres!$B$8:$D$12,3,FALSE),VLOOKUP(Adhérents!D207,Liste!$A$2:$D$5,4,FALSE),VLOOKUP(Adhérents!D207,Liste!$A$2:$D$5,3,FALSE)),"")</f>
        <v/>
      </c>
      <c r="R203" t="s">
        <v>141</v>
      </c>
      <c r="S203" s="2">
        <v>46022</v>
      </c>
      <c r="T203" t="str">
        <f>CONCATENATE(Adhérents!M207,IF(Adhérents!N207&lt;&gt;0,"|",""),Adhérents!N207,IF(Adhérents!O207&lt;&gt;0,"|",""),Adhérents!O207)</f>
        <v/>
      </c>
      <c r="U203" t="str">
        <f>IFERROR(IF(Adhérents!L207="Sur la base du code postal","Chapitre "&amp;VLOOKUP(VALUE(LEFT(Adhérents!K207,2)),Liste!$N$2:$Q$102,4,FALSE),"Chapitre "&amp;Adhérents!L207),"")</f>
        <v/>
      </c>
    </row>
    <row r="204" spans="1:21">
      <c r="A204">
        <f>Adhérents!I208</f>
        <v>0</v>
      </c>
      <c r="B204">
        <f>Adhérents!H208</f>
        <v>0</v>
      </c>
      <c r="C204">
        <f>Adhérents!J208</f>
        <v>0</v>
      </c>
      <c r="D204" s="136">
        <f>Adhérents!K208</f>
        <v>0</v>
      </c>
      <c r="E204" t="s">
        <v>139</v>
      </c>
      <c r="F204" t="str">
        <f>IF(Adhérents!G208="M.","M",IF(Adhérents!G208="Mme","F",""))</f>
        <v/>
      </c>
      <c r="G204">
        <v>0</v>
      </c>
      <c r="H204" t="s">
        <v>140</v>
      </c>
      <c r="I204" s="2">
        <f t="shared" ca="1" si="3"/>
        <v>46300</v>
      </c>
      <c r="J204" s="153">
        <f>Paramètres!$C$22</f>
        <v>46296</v>
      </c>
      <c r="K204" s="2">
        <f>Paramètres!$C$23</f>
        <v>46843</v>
      </c>
      <c r="L20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4">
        <f>Adhérents!E208</f>
        <v>0</v>
      </c>
      <c r="N204" t="str">
        <f>'Bulletin Adhésion Membre'!$B$24</f>
        <v/>
      </c>
      <c r="O204">
        <f>Adhérents!F208</f>
        <v>0</v>
      </c>
      <c r="P204" t="str">
        <f>IFERROR(VLOOKUP(Adhérents!D208,Liste!$A$2:$B$5,2,FALSE),"")</f>
        <v/>
      </c>
      <c r="Q204" t="str">
        <f>IFERROR(IF(COUNTIF(Adhérents!D$6:D208,Liste!$A$4)&gt;VLOOKUP('Bulletin Adhésion Membre'!$G$30,Paramètres!$B$8:$D$12,3,FALSE),VLOOKUP(Adhérents!D208,Liste!$A$2:$D$5,4,FALSE),VLOOKUP(Adhérents!D208,Liste!$A$2:$D$5,3,FALSE)),"")</f>
        <v/>
      </c>
      <c r="R204" t="s">
        <v>141</v>
      </c>
      <c r="S204" s="2">
        <v>46022</v>
      </c>
      <c r="T204" t="str">
        <f>CONCATENATE(Adhérents!M208,IF(Adhérents!N208&lt;&gt;0,"|",""),Adhérents!N208,IF(Adhérents!O208&lt;&gt;0,"|",""),Adhérents!O208)</f>
        <v/>
      </c>
      <c r="U204" t="str">
        <f>IFERROR(IF(Adhérents!L208="Sur la base du code postal","Chapitre "&amp;VLOOKUP(VALUE(LEFT(Adhérents!K208,2)),Liste!$N$2:$Q$102,4,FALSE),"Chapitre "&amp;Adhérents!L208),"")</f>
        <v/>
      </c>
    </row>
    <row r="205" spans="1:21">
      <c r="A205">
        <f>Adhérents!I209</f>
        <v>0</v>
      </c>
      <c r="B205">
        <f>Adhérents!H209</f>
        <v>0</v>
      </c>
      <c r="C205">
        <f>Adhérents!J209</f>
        <v>0</v>
      </c>
      <c r="D205" s="136">
        <f>Adhérents!K209</f>
        <v>0</v>
      </c>
      <c r="E205" t="s">
        <v>139</v>
      </c>
      <c r="F205" t="str">
        <f>IF(Adhérents!G209="M.","M",IF(Adhérents!G209="Mme","F",""))</f>
        <v/>
      </c>
      <c r="G205">
        <v>0</v>
      </c>
      <c r="H205" t="s">
        <v>140</v>
      </c>
      <c r="I205" s="2">
        <f t="shared" ca="1" si="3"/>
        <v>46300</v>
      </c>
      <c r="J205" s="153">
        <f>Paramètres!$C$22</f>
        <v>46296</v>
      </c>
      <c r="K205" s="2">
        <f>Paramètres!$C$23</f>
        <v>46843</v>
      </c>
      <c r="L20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5">
        <f>Adhérents!E209</f>
        <v>0</v>
      </c>
      <c r="N205" t="str">
        <f>'Bulletin Adhésion Membre'!$B$24</f>
        <v/>
      </c>
      <c r="O205">
        <f>Adhérents!F209</f>
        <v>0</v>
      </c>
      <c r="P205" t="str">
        <f>IFERROR(VLOOKUP(Adhérents!D209,Liste!$A$2:$B$5,2,FALSE),"")</f>
        <v/>
      </c>
      <c r="Q205" t="str">
        <f>IFERROR(IF(COUNTIF(Adhérents!D$6:D209,Liste!$A$4)&gt;VLOOKUP('Bulletin Adhésion Membre'!$G$30,Paramètres!$B$8:$D$12,3,FALSE),VLOOKUP(Adhérents!D209,Liste!$A$2:$D$5,4,FALSE),VLOOKUP(Adhérents!D209,Liste!$A$2:$D$5,3,FALSE)),"")</f>
        <v/>
      </c>
      <c r="R205" t="s">
        <v>141</v>
      </c>
      <c r="S205" s="2">
        <v>46022</v>
      </c>
      <c r="T205" t="str">
        <f>CONCATENATE(Adhérents!M209,IF(Adhérents!N209&lt;&gt;0,"|",""),Adhérents!N209,IF(Adhérents!O209&lt;&gt;0,"|",""),Adhérents!O209)</f>
        <v/>
      </c>
      <c r="U205" t="str">
        <f>IFERROR(IF(Adhérents!L209="Sur la base du code postal","Chapitre "&amp;VLOOKUP(VALUE(LEFT(Adhérents!K209,2)),Liste!$N$2:$Q$102,4,FALSE),"Chapitre "&amp;Adhérents!L209),"")</f>
        <v/>
      </c>
    </row>
    <row r="206" spans="1:21">
      <c r="A206">
        <f>Adhérents!I210</f>
        <v>0</v>
      </c>
      <c r="B206">
        <f>Adhérents!H210</f>
        <v>0</v>
      </c>
      <c r="C206">
        <f>Adhérents!J210</f>
        <v>0</v>
      </c>
      <c r="D206" s="136">
        <f>Adhérents!K210</f>
        <v>0</v>
      </c>
      <c r="E206" t="s">
        <v>139</v>
      </c>
      <c r="F206" t="str">
        <f>IF(Adhérents!G210="M.","M",IF(Adhérents!G210="Mme","F",""))</f>
        <v/>
      </c>
      <c r="G206">
        <v>0</v>
      </c>
      <c r="H206" t="s">
        <v>140</v>
      </c>
      <c r="I206" s="2">
        <f t="shared" ca="1" si="3"/>
        <v>46300</v>
      </c>
      <c r="J206" s="153">
        <f>Paramètres!$C$22</f>
        <v>46296</v>
      </c>
      <c r="K206" s="2">
        <f>Paramètres!$C$23</f>
        <v>46843</v>
      </c>
      <c r="L20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6">
        <f>Adhérents!E210</f>
        <v>0</v>
      </c>
      <c r="N206" t="str">
        <f>'Bulletin Adhésion Membre'!$B$24</f>
        <v/>
      </c>
      <c r="O206">
        <f>Adhérents!F210</f>
        <v>0</v>
      </c>
      <c r="P206" t="str">
        <f>IFERROR(VLOOKUP(Adhérents!D210,Liste!$A$2:$B$5,2,FALSE),"")</f>
        <v/>
      </c>
      <c r="Q206" t="str">
        <f>IFERROR(IF(COUNTIF(Adhérents!D$6:D210,Liste!$A$4)&gt;VLOOKUP('Bulletin Adhésion Membre'!$G$30,Paramètres!$B$8:$D$12,3,FALSE),VLOOKUP(Adhérents!D210,Liste!$A$2:$D$5,4,FALSE),VLOOKUP(Adhérents!D210,Liste!$A$2:$D$5,3,FALSE)),"")</f>
        <v/>
      </c>
      <c r="R206" t="s">
        <v>141</v>
      </c>
      <c r="S206" s="2">
        <v>46022</v>
      </c>
      <c r="T206" t="str">
        <f>CONCATENATE(Adhérents!M210,IF(Adhérents!N210&lt;&gt;0,"|",""),Adhérents!N210,IF(Adhérents!O210&lt;&gt;0,"|",""),Adhérents!O210)</f>
        <v/>
      </c>
      <c r="U206" t="str">
        <f>IFERROR(IF(Adhérents!L210="Sur la base du code postal","Chapitre "&amp;VLOOKUP(VALUE(LEFT(Adhérents!K210,2)),Liste!$N$2:$Q$102,4,FALSE),"Chapitre "&amp;Adhérents!L210),"")</f>
        <v/>
      </c>
    </row>
    <row r="207" spans="1:21">
      <c r="A207">
        <f>Adhérents!I211</f>
        <v>0</v>
      </c>
      <c r="B207">
        <f>Adhérents!H211</f>
        <v>0</v>
      </c>
      <c r="C207">
        <f>Adhérents!J211</f>
        <v>0</v>
      </c>
      <c r="D207" s="136">
        <f>Adhérents!K211</f>
        <v>0</v>
      </c>
      <c r="E207" t="s">
        <v>139</v>
      </c>
      <c r="F207" t="str">
        <f>IF(Adhérents!G211="M.","M",IF(Adhérents!G211="Mme","F",""))</f>
        <v/>
      </c>
      <c r="G207">
        <v>0</v>
      </c>
      <c r="H207" t="s">
        <v>140</v>
      </c>
      <c r="I207" s="2">
        <f t="shared" ca="1" si="3"/>
        <v>46300</v>
      </c>
      <c r="J207" s="153">
        <f>Paramètres!$C$22</f>
        <v>46296</v>
      </c>
      <c r="K207" s="2">
        <f>Paramètres!$C$23</f>
        <v>46843</v>
      </c>
      <c r="L20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7">
        <f>Adhérents!E211</f>
        <v>0</v>
      </c>
      <c r="N207" t="str">
        <f>'Bulletin Adhésion Membre'!$B$24</f>
        <v/>
      </c>
      <c r="O207">
        <f>Adhérents!F211</f>
        <v>0</v>
      </c>
      <c r="P207" t="str">
        <f>IFERROR(VLOOKUP(Adhérents!D211,Liste!$A$2:$B$5,2,FALSE),"")</f>
        <v/>
      </c>
      <c r="Q207" t="str">
        <f>IFERROR(IF(COUNTIF(Adhérents!D$6:D211,Liste!$A$4)&gt;VLOOKUP('Bulletin Adhésion Membre'!$G$30,Paramètres!$B$8:$D$12,3,FALSE),VLOOKUP(Adhérents!D211,Liste!$A$2:$D$5,4,FALSE),VLOOKUP(Adhérents!D211,Liste!$A$2:$D$5,3,FALSE)),"")</f>
        <v/>
      </c>
      <c r="R207" t="s">
        <v>141</v>
      </c>
      <c r="S207" s="2">
        <v>46022</v>
      </c>
      <c r="T207" t="str">
        <f>CONCATENATE(Adhérents!M211,IF(Adhérents!N211&lt;&gt;0,"|",""),Adhérents!N211,IF(Adhérents!O211&lt;&gt;0,"|",""),Adhérents!O211)</f>
        <v/>
      </c>
      <c r="U207" t="str">
        <f>IFERROR(IF(Adhérents!L211="Sur la base du code postal","Chapitre "&amp;VLOOKUP(VALUE(LEFT(Adhérents!K211,2)),Liste!$N$2:$Q$102,4,FALSE),"Chapitre "&amp;Adhérents!L211),"")</f>
        <v/>
      </c>
    </row>
    <row r="208" spans="1:21">
      <c r="A208">
        <f>Adhérents!I212</f>
        <v>0</v>
      </c>
      <c r="B208">
        <f>Adhérents!H212</f>
        <v>0</v>
      </c>
      <c r="C208">
        <f>Adhérents!J212</f>
        <v>0</v>
      </c>
      <c r="D208" s="136">
        <f>Adhérents!K212</f>
        <v>0</v>
      </c>
      <c r="E208" t="s">
        <v>139</v>
      </c>
      <c r="F208" t="str">
        <f>IF(Adhérents!G212="M.","M",IF(Adhérents!G212="Mme","F",""))</f>
        <v/>
      </c>
      <c r="G208">
        <v>0</v>
      </c>
      <c r="H208" t="s">
        <v>140</v>
      </c>
      <c r="I208" s="2">
        <f t="shared" ca="1" si="3"/>
        <v>46300</v>
      </c>
      <c r="J208" s="153">
        <f>Paramètres!$C$22</f>
        <v>46296</v>
      </c>
      <c r="K208" s="2">
        <f>Paramètres!$C$23</f>
        <v>46843</v>
      </c>
      <c r="L20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8">
        <f>Adhérents!E212</f>
        <v>0</v>
      </c>
      <c r="N208" t="str">
        <f>'Bulletin Adhésion Membre'!$B$24</f>
        <v/>
      </c>
      <c r="O208">
        <f>Adhérents!F212</f>
        <v>0</v>
      </c>
      <c r="P208" t="str">
        <f>IFERROR(VLOOKUP(Adhérents!D212,Liste!$A$2:$B$5,2,FALSE),"")</f>
        <v/>
      </c>
      <c r="Q208" t="str">
        <f>IFERROR(IF(COUNTIF(Adhérents!D$6:D212,Liste!$A$4)&gt;VLOOKUP('Bulletin Adhésion Membre'!$G$30,Paramètres!$B$8:$D$12,3,FALSE),VLOOKUP(Adhérents!D212,Liste!$A$2:$D$5,4,FALSE),VLOOKUP(Adhérents!D212,Liste!$A$2:$D$5,3,FALSE)),"")</f>
        <v/>
      </c>
      <c r="R208" t="s">
        <v>141</v>
      </c>
      <c r="S208" s="2">
        <v>46022</v>
      </c>
      <c r="T208" t="str">
        <f>CONCATENATE(Adhérents!M212,IF(Adhérents!N212&lt;&gt;0,"|",""),Adhérents!N212,IF(Adhérents!O212&lt;&gt;0,"|",""),Adhérents!O212)</f>
        <v/>
      </c>
      <c r="U208" t="str">
        <f>IFERROR(IF(Adhérents!L212="Sur la base du code postal","Chapitre "&amp;VLOOKUP(VALUE(LEFT(Adhérents!K212,2)),Liste!$N$2:$Q$102,4,FALSE),"Chapitre "&amp;Adhérents!L212),"")</f>
        <v/>
      </c>
    </row>
    <row r="209" spans="1:21">
      <c r="A209">
        <f>Adhérents!I213</f>
        <v>0</v>
      </c>
      <c r="B209">
        <f>Adhérents!H213</f>
        <v>0</v>
      </c>
      <c r="C209">
        <f>Adhérents!J213</f>
        <v>0</v>
      </c>
      <c r="D209" s="136">
        <f>Adhérents!K213</f>
        <v>0</v>
      </c>
      <c r="E209" t="s">
        <v>139</v>
      </c>
      <c r="F209" t="str">
        <f>IF(Adhérents!G213="M.","M",IF(Adhérents!G213="Mme","F",""))</f>
        <v/>
      </c>
      <c r="G209">
        <v>0</v>
      </c>
      <c r="H209" t="s">
        <v>140</v>
      </c>
      <c r="I209" s="2">
        <f t="shared" ca="1" si="3"/>
        <v>46300</v>
      </c>
      <c r="J209" s="153">
        <f>Paramètres!$C$22</f>
        <v>46296</v>
      </c>
      <c r="K209" s="2">
        <f>Paramètres!$C$23</f>
        <v>46843</v>
      </c>
      <c r="L20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09">
        <f>Adhérents!E213</f>
        <v>0</v>
      </c>
      <c r="N209" t="str">
        <f>'Bulletin Adhésion Membre'!$B$24</f>
        <v/>
      </c>
      <c r="O209">
        <f>Adhérents!F213</f>
        <v>0</v>
      </c>
      <c r="P209" t="str">
        <f>IFERROR(VLOOKUP(Adhérents!D213,Liste!$A$2:$B$5,2,FALSE),"")</f>
        <v/>
      </c>
      <c r="Q209" t="str">
        <f>IFERROR(IF(COUNTIF(Adhérents!D$6:D213,Liste!$A$4)&gt;VLOOKUP('Bulletin Adhésion Membre'!$G$30,Paramètres!$B$8:$D$12,3,FALSE),VLOOKUP(Adhérents!D213,Liste!$A$2:$D$5,4,FALSE),VLOOKUP(Adhérents!D213,Liste!$A$2:$D$5,3,FALSE)),"")</f>
        <v/>
      </c>
      <c r="R209" t="s">
        <v>141</v>
      </c>
      <c r="S209" s="2">
        <v>46022</v>
      </c>
      <c r="T209" t="str">
        <f>CONCATENATE(Adhérents!M213,IF(Adhérents!N213&lt;&gt;0,"|",""),Adhérents!N213,IF(Adhérents!O213&lt;&gt;0,"|",""),Adhérents!O213)</f>
        <v/>
      </c>
      <c r="U209" t="str">
        <f>IFERROR(IF(Adhérents!L213="Sur la base du code postal","Chapitre "&amp;VLOOKUP(VALUE(LEFT(Adhérents!K213,2)),Liste!$N$2:$Q$102,4,FALSE),"Chapitre "&amp;Adhérents!L213),"")</f>
        <v/>
      </c>
    </row>
    <row r="210" spans="1:21">
      <c r="A210">
        <f>Adhérents!I214</f>
        <v>0</v>
      </c>
      <c r="B210">
        <f>Adhérents!H214</f>
        <v>0</v>
      </c>
      <c r="C210">
        <f>Adhérents!J214</f>
        <v>0</v>
      </c>
      <c r="D210" s="136">
        <f>Adhérents!K214</f>
        <v>0</v>
      </c>
      <c r="E210" t="s">
        <v>139</v>
      </c>
      <c r="F210" t="str">
        <f>IF(Adhérents!G214="M.","M",IF(Adhérents!G214="Mme","F",""))</f>
        <v/>
      </c>
      <c r="G210">
        <v>0</v>
      </c>
      <c r="H210" t="s">
        <v>140</v>
      </c>
      <c r="I210" s="2">
        <f t="shared" ca="1" si="3"/>
        <v>46300</v>
      </c>
      <c r="J210" s="153">
        <f>Paramètres!$C$22</f>
        <v>46296</v>
      </c>
      <c r="K210" s="2">
        <f>Paramètres!$C$23</f>
        <v>46843</v>
      </c>
      <c r="L21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0">
        <f>Adhérents!E214</f>
        <v>0</v>
      </c>
      <c r="N210" t="str">
        <f>'Bulletin Adhésion Membre'!$B$24</f>
        <v/>
      </c>
      <c r="O210">
        <f>Adhérents!F214</f>
        <v>0</v>
      </c>
      <c r="P210" t="str">
        <f>IFERROR(VLOOKUP(Adhérents!D214,Liste!$A$2:$B$5,2,FALSE),"")</f>
        <v/>
      </c>
      <c r="Q210" t="str">
        <f>IFERROR(IF(COUNTIF(Adhérents!D$6:D214,Liste!$A$4)&gt;VLOOKUP('Bulletin Adhésion Membre'!$G$30,Paramètres!$B$8:$D$12,3,FALSE),VLOOKUP(Adhérents!D214,Liste!$A$2:$D$5,4,FALSE),VLOOKUP(Adhérents!D214,Liste!$A$2:$D$5,3,FALSE)),"")</f>
        <v/>
      </c>
      <c r="R210" t="s">
        <v>141</v>
      </c>
      <c r="S210" s="2">
        <v>46022</v>
      </c>
      <c r="T210" t="str">
        <f>CONCATENATE(Adhérents!M214,IF(Adhérents!N214&lt;&gt;0,"|",""),Adhérents!N214,IF(Adhérents!O214&lt;&gt;0,"|",""),Adhérents!O214)</f>
        <v/>
      </c>
      <c r="U210" t="str">
        <f>IFERROR(IF(Adhérents!L214="Sur la base du code postal","Chapitre "&amp;VLOOKUP(VALUE(LEFT(Adhérents!K214,2)),Liste!$N$2:$Q$102,4,FALSE),"Chapitre "&amp;Adhérents!L214),"")</f>
        <v/>
      </c>
    </row>
    <row r="211" spans="1:21">
      <c r="A211">
        <f>Adhérents!I215</f>
        <v>0</v>
      </c>
      <c r="B211">
        <f>Adhérents!H215</f>
        <v>0</v>
      </c>
      <c r="C211">
        <f>Adhérents!J215</f>
        <v>0</v>
      </c>
      <c r="D211" s="136">
        <f>Adhérents!K215</f>
        <v>0</v>
      </c>
      <c r="E211" t="s">
        <v>139</v>
      </c>
      <c r="F211" t="str">
        <f>IF(Adhérents!G215="M.","M",IF(Adhérents!G215="Mme","F",""))</f>
        <v/>
      </c>
      <c r="G211">
        <v>0</v>
      </c>
      <c r="H211" t="s">
        <v>140</v>
      </c>
      <c r="I211" s="2">
        <f t="shared" ca="1" si="3"/>
        <v>46300</v>
      </c>
      <c r="J211" s="153">
        <f>Paramètres!$C$22</f>
        <v>46296</v>
      </c>
      <c r="K211" s="2">
        <f>Paramètres!$C$23</f>
        <v>46843</v>
      </c>
      <c r="L21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1">
        <f>Adhérents!E215</f>
        <v>0</v>
      </c>
      <c r="N211" t="str">
        <f>'Bulletin Adhésion Membre'!$B$24</f>
        <v/>
      </c>
      <c r="O211">
        <f>Adhérents!F215</f>
        <v>0</v>
      </c>
      <c r="P211" t="str">
        <f>IFERROR(VLOOKUP(Adhérents!D215,Liste!$A$2:$B$5,2,FALSE),"")</f>
        <v/>
      </c>
      <c r="Q211" t="str">
        <f>IFERROR(IF(COUNTIF(Adhérents!D$6:D215,Liste!$A$4)&gt;VLOOKUP('Bulletin Adhésion Membre'!$G$30,Paramètres!$B$8:$D$12,3,FALSE),VLOOKUP(Adhérents!D215,Liste!$A$2:$D$5,4,FALSE),VLOOKUP(Adhérents!D215,Liste!$A$2:$D$5,3,FALSE)),"")</f>
        <v/>
      </c>
      <c r="R211" t="s">
        <v>141</v>
      </c>
      <c r="S211" s="2">
        <v>46022</v>
      </c>
      <c r="T211" t="str">
        <f>CONCATENATE(Adhérents!M215,IF(Adhérents!N215&lt;&gt;0,"|",""),Adhérents!N215,IF(Adhérents!O215&lt;&gt;0,"|",""),Adhérents!O215)</f>
        <v/>
      </c>
      <c r="U211" t="str">
        <f>IFERROR(IF(Adhérents!L215="Sur la base du code postal","Chapitre "&amp;VLOOKUP(VALUE(LEFT(Adhérents!K215,2)),Liste!$N$2:$Q$102,4,FALSE),"Chapitre "&amp;Adhérents!L215),"")</f>
        <v/>
      </c>
    </row>
    <row r="212" spans="1:21">
      <c r="A212">
        <f>Adhérents!I216</f>
        <v>0</v>
      </c>
      <c r="B212">
        <f>Adhérents!H216</f>
        <v>0</v>
      </c>
      <c r="C212">
        <f>Adhérents!J216</f>
        <v>0</v>
      </c>
      <c r="D212" s="136">
        <f>Adhérents!K216</f>
        <v>0</v>
      </c>
      <c r="E212" t="s">
        <v>139</v>
      </c>
      <c r="F212" t="str">
        <f>IF(Adhérents!G216="M.","M",IF(Adhérents!G216="Mme","F",""))</f>
        <v/>
      </c>
      <c r="G212">
        <v>0</v>
      </c>
      <c r="H212" t="s">
        <v>140</v>
      </c>
      <c r="I212" s="2">
        <f t="shared" ca="1" si="3"/>
        <v>46300</v>
      </c>
      <c r="J212" s="153">
        <f>Paramètres!$C$22</f>
        <v>46296</v>
      </c>
      <c r="K212" s="2">
        <f>Paramètres!$C$23</f>
        <v>46843</v>
      </c>
      <c r="L21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2">
        <f>Adhérents!E216</f>
        <v>0</v>
      </c>
      <c r="N212" t="str">
        <f>'Bulletin Adhésion Membre'!$B$24</f>
        <v/>
      </c>
      <c r="O212">
        <f>Adhérents!F216</f>
        <v>0</v>
      </c>
      <c r="P212" t="str">
        <f>IFERROR(VLOOKUP(Adhérents!D216,Liste!$A$2:$B$5,2,FALSE),"")</f>
        <v/>
      </c>
      <c r="Q212" t="str">
        <f>IFERROR(IF(COUNTIF(Adhérents!D$6:D216,Liste!$A$4)&gt;VLOOKUP('Bulletin Adhésion Membre'!$G$30,Paramètres!$B$8:$D$12,3,FALSE),VLOOKUP(Adhérents!D216,Liste!$A$2:$D$5,4,FALSE),VLOOKUP(Adhérents!D216,Liste!$A$2:$D$5,3,FALSE)),"")</f>
        <v/>
      </c>
      <c r="R212" t="s">
        <v>141</v>
      </c>
      <c r="S212" s="2">
        <v>46022</v>
      </c>
      <c r="T212" t="str">
        <f>CONCATENATE(Adhérents!M216,IF(Adhérents!N216&lt;&gt;0,"|",""),Adhérents!N216,IF(Adhérents!O216&lt;&gt;0,"|",""),Adhérents!O216)</f>
        <v/>
      </c>
      <c r="U212" t="str">
        <f>IFERROR(IF(Adhérents!L216="Sur la base du code postal","Chapitre "&amp;VLOOKUP(VALUE(LEFT(Adhérents!K216,2)),Liste!$N$2:$Q$102,4,FALSE),"Chapitre "&amp;Adhérents!L216),"")</f>
        <v/>
      </c>
    </row>
    <row r="213" spans="1:21">
      <c r="A213">
        <f>Adhérents!I217</f>
        <v>0</v>
      </c>
      <c r="B213">
        <f>Adhérents!H217</f>
        <v>0</v>
      </c>
      <c r="C213">
        <f>Adhérents!J217</f>
        <v>0</v>
      </c>
      <c r="D213" s="136">
        <f>Adhérents!K217</f>
        <v>0</v>
      </c>
      <c r="E213" t="s">
        <v>139</v>
      </c>
      <c r="F213" t="str">
        <f>IF(Adhérents!G217="M.","M",IF(Adhérents!G217="Mme","F",""))</f>
        <v/>
      </c>
      <c r="G213">
        <v>0</v>
      </c>
      <c r="H213" t="s">
        <v>140</v>
      </c>
      <c r="I213" s="2">
        <f t="shared" ca="1" si="3"/>
        <v>46300</v>
      </c>
      <c r="J213" s="153">
        <f>Paramètres!$C$22</f>
        <v>46296</v>
      </c>
      <c r="K213" s="2">
        <f>Paramètres!$C$23</f>
        <v>46843</v>
      </c>
      <c r="L21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3">
        <f>Adhérents!E217</f>
        <v>0</v>
      </c>
      <c r="N213" t="str">
        <f>'Bulletin Adhésion Membre'!$B$24</f>
        <v/>
      </c>
      <c r="O213">
        <f>Adhérents!F217</f>
        <v>0</v>
      </c>
      <c r="P213" t="str">
        <f>IFERROR(VLOOKUP(Adhérents!D217,Liste!$A$2:$B$5,2,FALSE),"")</f>
        <v/>
      </c>
      <c r="Q213" t="str">
        <f>IFERROR(IF(COUNTIF(Adhérents!D$6:D217,Liste!$A$4)&gt;VLOOKUP('Bulletin Adhésion Membre'!$G$30,Paramètres!$B$8:$D$12,3,FALSE),VLOOKUP(Adhérents!D217,Liste!$A$2:$D$5,4,FALSE),VLOOKUP(Adhérents!D217,Liste!$A$2:$D$5,3,FALSE)),"")</f>
        <v/>
      </c>
      <c r="R213" t="s">
        <v>141</v>
      </c>
      <c r="S213" s="2">
        <v>46022</v>
      </c>
      <c r="T213" t="str">
        <f>CONCATENATE(Adhérents!M217,IF(Adhérents!N217&lt;&gt;0,"|",""),Adhérents!N217,IF(Adhérents!O217&lt;&gt;0,"|",""),Adhérents!O217)</f>
        <v/>
      </c>
      <c r="U213" t="str">
        <f>IFERROR(IF(Adhérents!L217="Sur la base du code postal","Chapitre "&amp;VLOOKUP(VALUE(LEFT(Adhérents!K217,2)),Liste!$N$2:$Q$102,4,FALSE),"Chapitre "&amp;Adhérents!L217),"")</f>
        <v/>
      </c>
    </row>
    <row r="214" spans="1:21">
      <c r="A214">
        <f>Adhérents!I218</f>
        <v>0</v>
      </c>
      <c r="B214">
        <f>Adhérents!H218</f>
        <v>0</v>
      </c>
      <c r="C214">
        <f>Adhérents!J218</f>
        <v>0</v>
      </c>
      <c r="D214" s="136">
        <f>Adhérents!K218</f>
        <v>0</v>
      </c>
      <c r="E214" t="s">
        <v>139</v>
      </c>
      <c r="F214" t="str">
        <f>IF(Adhérents!G218="M.","M",IF(Adhérents!G218="Mme","F",""))</f>
        <v/>
      </c>
      <c r="G214">
        <v>0</v>
      </c>
      <c r="H214" t="s">
        <v>140</v>
      </c>
      <c r="I214" s="2">
        <f t="shared" ca="1" si="3"/>
        <v>46300</v>
      </c>
      <c r="J214" s="153">
        <f>Paramètres!$C$22</f>
        <v>46296</v>
      </c>
      <c r="K214" s="2">
        <f>Paramètres!$C$23</f>
        <v>46843</v>
      </c>
      <c r="L21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4">
        <f>Adhérents!E218</f>
        <v>0</v>
      </c>
      <c r="N214" t="str">
        <f>'Bulletin Adhésion Membre'!$B$24</f>
        <v/>
      </c>
      <c r="O214">
        <f>Adhérents!F218</f>
        <v>0</v>
      </c>
      <c r="P214" t="str">
        <f>IFERROR(VLOOKUP(Adhérents!D218,Liste!$A$2:$B$5,2,FALSE),"")</f>
        <v/>
      </c>
      <c r="Q214" t="str">
        <f>IFERROR(IF(COUNTIF(Adhérents!D$6:D218,Liste!$A$4)&gt;VLOOKUP('Bulletin Adhésion Membre'!$G$30,Paramètres!$B$8:$D$12,3,FALSE),VLOOKUP(Adhérents!D218,Liste!$A$2:$D$5,4,FALSE),VLOOKUP(Adhérents!D218,Liste!$A$2:$D$5,3,FALSE)),"")</f>
        <v/>
      </c>
      <c r="R214" t="s">
        <v>141</v>
      </c>
      <c r="S214" s="2">
        <v>46022</v>
      </c>
      <c r="T214" t="str">
        <f>CONCATENATE(Adhérents!M218,IF(Adhérents!N218&lt;&gt;0,"|",""),Adhérents!N218,IF(Adhérents!O218&lt;&gt;0,"|",""),Adhérents!O218)</f>
        <v/>
      </c>
      <c r="U214" t="str">
        <f>IFERROR(IF(Adhérents!L218="Sur la base du code postal","Chapitre "&amp;VLOOKUP(VALUE(LEFT(Adhérents!K218,2)),Liste!$N$2:$Q$102,4,FALSE),"Chapitre "&amp;Adhérents!L218),"")</f>
        <v/>
      </c>
    </row>
    <row r="215" spans="1:21">
      <c r="A215">
        <f>Adhérents!I219</f>
        <v>0</v>
      </c>
      <c r="B215">
        <f>Adhérents!H219</f>
        <v>0</v>
      </c>
      <c r="C215">
        <f>Adhérents!J219</f>
        <v>0</v>
      </c>
      <c r="D215" s="136">
        <f>Adhérents!K219</f>
        <v>0</v>
      </c>
      <c r="E215" t="s">
        <v>139</v>
      </c>
      <c r="F215" t="str">
        <f>IF(Adhérents!G219="M.","M",IF(Adhérents!G219="Mme","F",""))</f>
        <v/>
      </c>
      <c r="G215">
        <v>0</v>
      </c>
      <c r="H215" t="s">
        <v>140</v>
      </c>
      <c r="I215" s="2">
        <f t="shared" ca="1" si="3"/>
        <v>46300</v>
      </c>
      <c r="J215" s="153">
        <f>Paramètres!$C$22</f>
        <v>46296</v>
      </c>
      <c r="K215" s="2">
        <f>Paramètres!$C$23</f>
        <v>46843</v>
      </c>
      <c r="L21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5">
        <f>Adhérents!E219</f>
        <v>0</v>
      </c>
      <c r="N215" t="str">
        <f>'Bulletin Adhésion Membre'!$B$24</f>
        <v/>
      </c>
      <c r="O215">
        <f>Adhérents!F219</f>
        <v>0</v>
      </c>
      <c r="P215" t="str">
        <f>IFERROR(VLOOKUP(Adhérents!D219,Liste!$A$2:$B$5,2,FALSE),"")</f>
        <v/>
      </c>
      <c r="Q215" t="str">
        <f>IFERROR(IF(COUNTIF(Adhérents!D$6:D219,Liste!$A$4)&gt;VLOOKUP('Bulletin Adhésion Membre'!$G$30,Paramètres!$B$8:$D$12,3,FALSE),VLOOKUP(Adhérents!D219,Liste!$A$2:$D$5,4,FALSE),VLOOKUP(Adhérents!D219,Liste!$A$2:$D$5,3,FALSE)),"")</f>
        <v/>
      </c>
      <c r="R215" t="s">
        <v>141</v>
      </c>
      <c r="S215" s="2">
        <v>46022</v>
      </c>
      <c r="T215" t="str">
        <f>CONCATENATE(Adhérents!M219,IF(Adhérents!N219&lt;&gt;0,"|",""),Adhérents!N219,IF(Adhérents!O219&lt;&gt;0,"|",""),Adhérents!O219)</f>
        <v/>
      </c>
      <c r="U215" t="str">
        <f>IFERROR(IF(Adhérents!L219="Sur la base du code postal","Chapitre "&amp;VLOOKUP(VALUE(LEFT(Adhérents!K219,2)),Liste!$N$2:$Q$102,4,FALSE),"Chapitre "&amp;Adhérents!L219),"")</f>
        <v/>
      </c>
    </row>
    <row r="216" spans="1:21">
      <c r="A216">
        <f>Adhérents!I220</f>
        <v>0</v>
      </c>
      <c r="B216">
        <f>Adhérents!H220</f>
        <v>0</v>
      </c>
      <c r="C216">
        <f>Adhérents!J220</f>
        <v>0</v>
      </c>
      <c r="D216" s="136">
        <f>Adhérents!K220</f>
        <v>0</v>
      </c>
      <c r="E216" t="s">
        <v>139</v>
      </c>
      <c r="F216" t="str">
        <f>IF(Adhérents!G220="M.","M",IF(Adhérents!G220="Mme","F",""))</f>
        <v/>
      </c>
      <c r="G216">
        <v>0</v>
      </c>
      <c r="H216" t="s">
        <v>140</v>
      </c>
      <c r="I216" s="2">
        <f t="shared" ca="1" si="3"/>
        <v>46300</v>
      </c>
      <c r="J216" s="153">
        <f>Paramètres!$C$22</f>
        <v>46296</v>
      </c>
      <c r="K216" s="2">
        <f>Paramètres!$C$23</f>
        <v>46843</v>
      </c>
      <c r="L21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6">
        <f>Adhérents!E220</f>
        <v>0</v>
      </c>
      <c r="N216" t="str">
        <f>'Bulletin Adhésion Membre'!$B$24</f>
        <v/>
      </c>
      <c r="O216">
        <f>Adhérents!F220</f>
        <v>0</v>
      </c>
      <c r="P216" t="str">
        <f>IFERROR(VLOOKUP(Adhérents!D220,Liste!$A$2:$B$5,2,FALSE),"")</f>
        <v/>
      </c>
      <c r="Q216" t="str">
        <f>IFERROR(IF(COUNTIF(Adhérents!D$6:D220,Liste!$A$4)&gt;VLOOKUP('Bulletin Adhésion Membre'!$G$30,Paramètres!$B$8:$D$12,3,FALSE),VLOOKUP(Adhérents!D220,Liste!$A$2:$D$5,4,FALSE),VLOOKUP(Adhérents!D220,Liste!$A$2:$D$5,3,FALSE)),"")</f>
        <v/>
      </c>
      <c r="R216" t="s">
        <v>141</v>
      </c>
      <c r="S216" s="2">
        <v>46022</v>
      </c>
      <c r="T216" t="str">
        <f>CONCATENATE(Adhérents!M220,IF(Adhérents!N220&lt;&gt;0,"|",""),Adhérents!N220,IF(Adhérents!O220&lt;&gt;0,"|",""),Adhérents!O220)</f>
        <v/>
      </c>
      <c r="U216" t="str">
        <f>IFERROR(IF(Adhérents!L220="Sur la base du code postal","Chapitre "&amp;VLOOKUP(VALUE(LEFT(Adhérents!K220,2)),Liste!$N$2:$Q$102,4,FALSE),"Chapitre "&amp;Adhérents!L220),"")</f>
        <v/>
      </c>
    </row>
    <row r="217" spans="1:21">
      <c r="A217">
        <f>Adhérents!I221</f>
        <v>0</v>
      </c>
      <c r="B217">
        <f>Adhérents!H221</f>
        <v>0</v>
      </c>
      <c r="C217">
        <f>Adhérents!J221</f>
        <v>0</v>
      </c>
      <c r="D217" s="136">
        <f>Adhérents!K221</f>
        <v>0</v>
      </c>
      <c r="E217" t="s">
        <v>139</v>
      </c>
      <c r="F217" t="str">
        <f>IF(Adhérents!G221="M.","M",IF(Adhérents!G221="Mme","F",""))</f>
        <v/>
      </c>
      <c r="G217">
        <v>0</v>
      </c>
      <c r="H217" t="s">
        <v>140</v>
      </c>
      <c r="I217" s="2">
        <f t="shared" ca="1" si="3"/>
        <v>46300</v>
      </c>
      <c r="J217" s="153">
        <f>Paramètres!$C$22</f>
        <v>46296</v>
      </c>
      <c r="K217" s="2">
        <f>Paramètres!$C$23</f>
        <v>46843</v>
      </c>
      <c r="L21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7">
        <f>Adhérents!E221</f>
        <v>0</v>
      </c>
      <c r="N217" t="str">
        <f>'Bulletin Adhésion Membre'!$B$24</f>
        <v/>
      </c>
      <c r="O217">
        <f>Adhérents!F221</f>
        <v>0</v>
      </c>
      <c r="P217" t="str">
        <f>IFERROR(VLOOKUP(Adhérents!D221,Liste!$A$2:$B$5,2,FALSE),"")</f>
        <v/>
      </c>
      <c r="Q217" t="str">
        <f>IFERROR(IF(COUNTIF(Adhérents!D$6:D221,Liste!$A$4)&gt;VLOOKUP('Bulletin Adhésion Membre'!$G$30,Paramètres!$B$8:$D$12,3,FALSE),VLOOKUP(Adhérents!D221,Liste!$A$2:$D$5,4,FALSE),VLOOKUP(Adhérents!D221,Liste!$A$2:$D$5,3,FALSE)),"")</f>
        <v/>
      </c>
      <c r="R217" t="s">
        <v>141</v>
      </c>
      <c r="S217" s="2">
        <v>46022</v>
      </c>
      <c r="T217" t="str">
        <f>CONCATENATE(Adhérents!M221,IF(Adhérents!N221&lt;&gt;0,"|",""),Adhérents!N221,IF(Adhérents!O221&lt;&gt;0,"|",""),Adhérents!O221)</f>
        <v/>
      </c>
      <c r="U217" t="str">
        <f>IFERROR(IF(Adhérents!L221="Sur la base du code postal","Chapitre "&amp;VLOOKUP(VALUE(LEFT(Adhérents!K221,2)),Liste!$N$2:$Q$102,4,FALSE),"Chapitre "&amp;Adhérents!L221),"")</f>
        <v/>
      </c>
    </row>
    <row r="218" spans="1:21">
      <c r="A218">
        <f>Adhérents!I222</f>
        <v>0</v>
      </c>
      <c r="B218">
        <f>Adhérents!H222</f>
        <v>0</v>
      </c>
      <c r="C218">
        <f>Adhérents!J222</f>
        <v>0</v>
      </c>
      <c r="D218" s="136">
        <f>Adhérents!K222</f>
        <v>0</v>
      </c>
      <c r="E218" t="s">
        <v>139</v>
      </c>
      <c r="F218" t="str">
        <f>IF(Adhérents!G222="M.","M",IF(Adhérents!G222="Mme","F",""))</f>
        <v/>
      </c>
      <c r="G218">
        <v>0</v>
      </c>
      <c r="H218" t="s">
        <v>140</v>
      </c>
      <c r="I218" s="2">
        <f t="shared" ca="1" si="3"/>
        <v>46300</v>
      </c>
      <c r="J218" s="153">
        <f>Paramètres!$C$22</f>
        <v>46296</v>
      </c>
      <c r="K218" s="2">
        <f>Paramètres!$C$23</f>
        <v>46843</v>
      </c>
      <c r="L21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8">
        <f>Adhérents!E222</f>
        <v>0</v>
      </c>
      <c r="N218" t="str">
        <f>'Bulletin Adhésion Membre'!$B$24</f>
        <v/>
      </c>
      <c r="O218">
        <f>Adhérents!F222</f>
        <v>0</v>
      </c>
      <c r="P218" t="str">
        <f>IFERROR(VLOOKUP(Adhérents!D222,Liste!$A$2:$B$5,2,FALSE),"")</f>
        <v/>
      </c>
      <c r="Q218" t="str">
        <f>IFERROR(IF(COUNTIF(Adhérents!D$6:D222,Liste!$A$4)&gt;VLOOKUP('Bulletin Adhésion Membre'!$G$30,Paramètres!$B$8:$D$12,3,FALSE),VLOOKUP(Adhérents!D222,Liste!$A$2:$D$5,4,FALSE),VLOOKUP(Adhérents!D222,Liste!$A$2:$D$5,3,FALSE)),"")</f>
        <v/>
      </c>
      <c r="R218" t="s">
        <v>141</v>
      </c>
      <c r="S218" s="2">
        <v>46022</v>
      </c>
      <c r="T218" t="str">
        <f>CONCATENATE(Adhérents!M222,IF(Adhérents!N222&lt;&gt;0,"|",""),Adhérents!N222,IF(Adhérents!O222&lt;&gt;0,"|",""),Adhérents!O222)</f>
        <v/>
      </c>
      <c r="U218" t="str">
        <f>IFERROR(IF(Adhérents!L222="Sur la base du code postal","Chapitre "&amp;VLOOKUP(VALUE(LEFT(Adhérents!K222,2)),Liste!$N$2:$Q$102,4,FALSE),"Chapitre "&amp;Adhérents!L222),"")</f>
        <v/>
      </c>
    </row>
    <row r="219" spans="1:21">
      <c r="A219">
        <f>Adhérents!I223</f>
        <v>0</v>
      </c>
      <c r="B219">
        <f>Adhérents!H223</f>
        <v>0</v>
      </c>
      <c r="C219">
        <f>Adhérents!J223</f>
        <v>0</v>
      </c>
      <c r="D219" s="136">
        <f>Adhérents!K223</f>
        <v>0</v>
      </c>
      <c r="E219" t="s">
        <v>139</v>
      </c>
      <c r="F219" t="str">
        <f>IF(Adhérents!G223="M.","M",IF(Adhérents!G223="Mme","F",""))</f>
        <v/>
      </c>
      <c r="G219">
        <v>0</v>
      </c>
      <c r="H219" t="s">
        <v>140</v>
      </c>
      <c r="I219" s="2">
        <f t="shared" ca="1" si="3"/>
        <v>46300</v>
      </c>
      <c r="J219" s="153">
        <f>Paramètres!$C$22</f>
        <v>46296</v>
      </c>
      <c r="K219" s="2">
        <f>Paramètres!$C$23</f>
        <v>46843</v>
      </c>
      <c r="L21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19">
        <f>Adhérents!E223</f>
        <v>0</v>
      </c>
      <c r="N219" t="str">
        <f>'Bulletin Adhésion Membre'!$B$24</f>
        <v/>
      </c>
      <c r="O219">
        <f>Adhérents!F223</f>
        <v>0</v>
      </c>
      <c r="P219" t="str">
        <f>IFERROR(VLOOKUP(Adhérents!D223,Liste!$A$2:$B$5,2,FALSE),"")</f>
        <v/>
      </c>
      <c r="Q219" t="str">
        <f>IFERROR(IF(COUNTIF(Adhérents!D$6:D223,Liste!$A$4)&gt;VLOOKUP('Bulletin Adhésion Membre'!$G$30,Paramètres!$B$8:$D$12,3,FALSE),VLOOKUP(Adhérents!D223,Liste!$A$2:$D$5,4,FALSE),VLOOKUP(Adhérents!D223,Liste!$A$2:$D$5,3,FALSE)),"")</f>
        <v/>
      </c>
      <c r="R219" t="s">
        <v>141</v>
      </c>
      <c r="S219" s="2">
        <v>46022</v>
      </c>
      <c r="T219" t="str">
        <f>CONCATENATE(Adhérents!M223,IF(Adhérents!N223&lt;&gt;0,"|",""),Adhérents!N223,IF(Adhérents!O223&lt;&gt;0,"|",""),Adhérents!O223)</f>
        <v/>
      </c>
      <c r="U219" t="str">
        <f>IFERROR(IF(Adhérents!L223="Sur la base du code postal","Chapitre "&amp;VLOOKUP(VALUE(LEFT(Adhérents!K223,2)),Liste!$N$2:$Q$102,4,FALSE),"Chapitre "&amp;Adhérents!L223),"")</f>
        <v/>
      </c>
    </row>
    <row r="220" spans="1:21">
      <c r="A220">
        <f>Adhérents!I224</f>
        <v>0</v>
      </c>
      <c r="B220">
        <f>Adhérents!H224</f>
        <v>0</v>
      </c>
      <c r="C220">
        <f>Adhérents!J224</f>
        <v>0</v>
      </c>
      <c r="D220" s="136">
        <f>Adhérents!K224</f>
        <v>0</v>
      </c>
      <c r="E220" t="s">
        <v>139</v>
      </c>
      <c r="F220" t="str">
        <f>IF(Adhérents!G224="M.","M",IF(Adhérents!G224="Mme","F",""))</f>
        <v/>
      </c>
      <c r="G220">
        <v>0</v>
      </c>
      <c r="H220" t="s">
        <v>140</v>
      </c>
      <c r="I220" s="2">
        <f t="shared" ca="1" si="3"/>
        <v>46300</v>
      </c>
      <c r="J220" s="153">
        <f>Paramètres!$C$22</f>
        <v>46296</v>
      </c>
      <c r="K220" s="2">
        <f>Paramètres!$C$23</f>
        <v>46843</v>
      </c>
      <c r="L22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0">
        <f>Adhérents!E224</f>
        <v>0</v>
      </c>
      <c r="N220" t="str">
        <f>'Bulletin Adhésion Membre'!$B$24</f>
        <v/>
      </c>
      <c r="O220">
        <f>Adhérents!F224</f>
        <v>0</v>
      </c>
      <c r="P220" t="str">
        <f>IFERROR(VLOOKUP(Adhérents!D224,Liste!$A$2:$B$5,2,FALSE),"")</f>
        <v/>
      </c>
      <c r="Q220" t="str">
        <f>IFERROR(IF(COUNTIF(Adhérents!D$6:D224,Liste!$A$4)&gt;VLOOKUP('Bulletin Adhésion Membre'!$G$30,Paramètres!$B$8:$D$12,3,FALSE),VLOOKUP(Adhérents!D224,Liste!$A$2:$D$5,4,FALSE),VLOOKUP(Adhérents!D224,Liste!$A$2:$D$5,3,FALSE)),"")</f>
        <v/>
      </c>
      <c r="R220" t="s">
        <v>141</v>
      </c>
      <c r="S220" s="2">
        <v>46022</v>
      </c>
      <c r="T220" t="str">
        <f>CONCATENATE(Adhérents!M224,IF(Adhérents!N224&lt;&gt;0,"|",""),Adhérents!N224,IF(Adhérents!O224&lt;&gt;0,"|",""),Adhérents!O224)</f>
        <v/>
      </c>
      <c r="U220" t="str">
        <f>IFERROR(IF(Adhérents!L224="Sur la base du code postal","Chapitre "&amp;VLOOKUP(VALUE(LEFT(Adhérents!K224,2)),Liste!$N$2:$Q$102,4,FALSE),"Chapitre "&amp;Adhérents!L224),"")</f>
        <v/>
      </c>
    </row>
    <row r="221" spans="1:21">
      <c r="A221">
        <f>Adhérents!I225</f>
        <v>0</v>
      </c>
      <c r="B221">
        <f>Adhérents!H225</f>
        <v>0</v>
      </c>
      <c r="C221">
        <f>Adhérents!J225</f>
        <v>0</v>
      </c>
      <c r="D221" s="136">
        <f>Adhérents!K225</f>
        <v>0</v>
      </c>
      <c r="E221" t="s">
        <v>139</v>
      </c>
      <c r="F221" t="str">
        <f>IF(Adhérents!G225="M.","M",IF(Adhérents!G225="Mme","F",""))</f>
        <v/>
      </c>
      <c r="G221">
        <v>0</v>
      </c>
      <c r="H221" t="s">
        <v>140</v>
      </c>
      <c r="I221" s="2">
        <f t="shared" ca="1" si="3"/>
        <v>46300</v>
      </c>
      <c r="J221" s="153">
        <f>Paramètres!$C$22</f>
        <v>46296</v>
      </c>
      <c r="K221" s="2">
        <f>Paramètres!$C$23</f>
        <v>46843</v>
      </c>
      <c r="L22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1">
        <f>Adhérents!E225</f>
        <v>0</v>
      </c>
      <c r="N221" t="str">
        <f>'Bulletin Adhésion Membre'!$B$24</f>
        <v/>
      </c>
      <c r="O221">
        <f>Adhérents!F225</f>
        <v>0</v>
      </c>
      <c r="P221" t="str">
        <f>IFERROR(VLOOKUP(Adhérents!D225,Liste!$A$2:$B$5,2,FALSE),"")</f>
        <v/>
      </c>
      <c r="Q221" t="str">
        <f>IFERROR(IF(COUNTIF(Adhérents!D$6:D225,Liste!$A$4)&gt;VLOOKUP('Bulletin Adhésion Membre'!$G$30,Paramètres!$B$8:$D$12,3,FALSE),VLOOKUP(Adhérents!D225,Liste!$A$2:$D$5,4,FALSE),VLOOKUP(Adhérents!D225,Liste!$A$2:$D$5,3,FALSE)),"")</f>
        <v/>
      </c>
      <c r="R221" t="s">
        <v>141</v>
      </c>
      <c r="S221" s="2">
        <v>46022</v>
      </c>
      <c r="T221" t="str">
        <f>CONCATENATE(Adhérents!M225,IF(Adhérents!N225&lt;&gt;0,"|",""),Adhérents!N225,IF(Adhérents!O225&lt;&gt;0,"|",""),Adhérents!O225)</f>
        <v/>
      </c>
      <c r="U221" t="str">
        <f>IFERROR(IF(Adhérents!L225="Sur la base du code postal","Chapitre "&amp;VLOOKUP(VALUE(LEFT(Adhérents!K225,2)),Liste!$N$2:$Q$102,4,FALSE),"Chapitre "&amp;Adhérents!L225),"")</f>
        <v/>
      </c>
    </row>
    <row r="222" spans="1:21">
      <c r="A222">
        <f>Adhérents!I226</f>
        <v>0</v>
      </c>
      <c r="B222">
        <f>Adhérents!H226</f>
        <v>0</v>
      </c>
      <c r="C222">
        <f>Adhérents!J226</f>
        <v>0</v>
      </c>
      <c r="D222" s="136">
        <f>Adhérents!K226</f>
        <v>0</v>
      </c>
      <c r="E222" t="s">
        <v>139</v>
      </c>
      <c r="F222" t="str">
        <f>IF(Adhérents!G226="M.","M",IF(Adhérents!G226="Mme","F",""))</f>
        <v/>
      </c>
      <c r="G222">
        <v>0</v>
      </c>
      <c r="H222" t="s">
        <v>140</v>
      </c>
      <c r="I222" s="2">
        <f t="shared" ca="1" si="3"/>
        <v>46300</v>
      </c>
      <c r="J222" s="153">
        <f>Paramètres!$C$22</f>
        <v>46296</v>
      </c>
      <c r="K222" s="2">
        <f>Paramètres!$C$23</f>
        <v>46843</v>
      </c>
      <c r="L22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2">
        <f>Adhérents!E226</f>
        <v>0</v>
      </c>
      <c r="N222" t="str">
        <f>'Bulletin Adhésion Membre'!$B$24</f>
        <v/>
      </c>
      <c r="O222">
        <f>Adhérents!F226</f>
        <v>0</v>
      </c>
      <c r="P222" t="str">
        <f>IFERROR(VLOOKUP(Adhérents!D226,Liste!$A$2:$B$5,2,FALSE),"")</f>
        <v/>
      </c>
      <c r="Q222" t="str">
        <f>IFERROR(IF(COUNTIF(Adhérents!D$6:D226,Liste!$A$4)&gt;VLOOKUP('Bulletin Adhésion Membre'!$G$30,Paramètres!$B$8:$D$12,3,FALSE),VLOOKUP(Adhérents!D226,Liste!$A$2:$D$5,4,FALSE),VLOOKUP(Adhérents!D226,Liste!$A$2:$D$5,3,FALSE)),"")</f>
        <v/>
      </c>
      <c r="R222" t="s">
        <v>141</v>
      </c>
      <c r="S222" s="2">
        <v>46022</v>
      </c>
      <c r="T222" t="str">
        <f>CONCATENATE(Adhérents!M226,IF(Adhérents!N226&lt;&gt;0,"|",""),Adhérents!N226,IF(Adhérents!O226&lt;&gt;0,"|",""),Adhérents!O226)</f>
        <v/>
      </c>
      <c r="U222" t="str">
        <f>IFERROR(IF(Adhérents!L226="Sur la base du code postal","Chapitre "&amp;VLOOKUP(VALUE(LEFT(Adhérents!K226,2)),Liste!$N$2:$Q$102,4,FALSE),"Chapitre "&amp;Adhérents!L226),"")</f>
        <v/>
      </c>
    </row>
    <row r="223" spans="1:21">
      <c r="A223">
        <f>Adhérents!I227</f>
        <v>0</v>
      </c>
      <c r="B223">
        <f>Adhérents!H227</f>
        <v>0</v>
      </c>
      <c r="C223">
        <f>Adhérents!J227</f>
        <v>0</v>
      </c>
      <c r="D223" s="136">
        <f>Adhérents!K227</f>
        <v>0</v>
      </c>
      <c r="E223" t="s">
        <v>139</v>
      </c>
      <c r="F223" t="str">
        <f>IF(Adhérents!G227="M.","M",IF(Adhérents!G227="Mme","F",""))</f>
        <v/>
      </c>
      <c r="G223">
        <v>0</v>
      </c>
      <c r="H223" t="s">
        <v>140</v>
      </c>
      <c r="I223" s="2">
        <f t="shared" ca="1" si="3"/>
        <v>46300</v>
      </c>
      <c r="J223" s="153">
        <f>Paramètres!$C$22</f>
        <v>46296</v>
      </c>
      <c r="K223" s="2">
        <f>Paramètres!$C$23</f>
        <v>46843</v>
      </c>
      <c r="L22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3">
        <f>Adhérents!E227</f>
        <v>0</v>
      </c>
      <c r="N223" t="str">
        <f>'Bulletin Adhésion Membre'!$B$24</f>
        <v/>
      </c>
      <c r="O223">
        <f>Adhérents!F227</f>
        <v>0</v>
      </c>
      <c r="P223" t="str">
        <f>IFERROR(VLOOKUP(Adhérents!D227,Liste!$A$2:$B$5,2,FALSE),"")</f>
        <v/>
      </c>
      <c r="Q223" t="str">
        <f>IFERROR(IF(COUNTIF(Adhérents!D$6:D227,Liste!$A$4)&gt;VLOOKUP('Bulletin Adhésion Membre'!$G$30,Paramètres!$B$8:$D$12,3,FALSE),VLOOKUP(Adhérents!D227,Liste!$A$2:$D$5,4,FALSE),VLOOKUP(Adhérents!D227,Liste!$A$2:$D$5,3,FALSE)),"")</f>
        <v/>
      </c>
      <c r="R223" t="s">
        <v>141</v>
      </c>
      <c r="S223" s="2">
        <v>46022</v>
      </c>
      <c r="T223" t="str">
        <f>CONCATENATE(Adhérents!M227,IF(Adhérents!N227&lt;&gt;0,"|",""),Adhérents!N227,IF(Adhérents!O227&lt;&gt;0,"|",""),Adhérents!O227)</f>
        <v/>
      </c>
      <c r="U223" t="str">
        <f>IFERROR(IF(Adhérents!L227="Sur la base du code postal","Chapitre "&amp;VLOOKUP(VALUE(LEFT(Adhérents!K227,2)),Liste!$N$2:$Q$102,4,FALSE),"Chapitre "&amp;Adhérents!L227),"")</f>
        <v/>
      </c>
    </row>
    <row r="224" spans="1:21">
      <c r="A224">
        <f>Adhérents!I228</f>
        <v>0</v>
      </c>
      <c r="B224">
        <f>Adhérents!H228</f>
        <v>0</v>
      </c>
      <c r="C224">
        <f>Adhérents!J228</f>
        <v>0</v>
      </c>
      <c r="D224" s="136">
        <f>Adhérents!K228</f>
        <v>0</v>
      </c>
      <c r="E224" t="s">
        <v>139</v>
      </c>
      <c r="F224" t="str">
        <f>IF(Adhérents!G228="M.","M",IF(Adhérents!G228="Mme","F",""))</f>
        <v/>
      </c>
      <c r="G224">
        <v>0</v>
      </c>
      <c r="H224" t="s">
        <v>140</v>
      </c>
      <c r="I224" s="2">
        <f t="shared" ca="1" si="3"/>
        <v>46300</v>
      </c>
      <c r="J224" s="153">
        <f>Paramètres!$C$22</f>
        <v>46296</v>
      </c>
      <c r="K224" s="2">
        <f>Paramètres!$C$23</f>
        <v>46843</v>
      </c>
      <c r="L22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4">
        <f>Adhérents!E228</f>
        <v>0</v>
      </c>
      <c r="N224" t="str">
        <f>'Bulletin Adhésion Membre'!$B$24</f>
        <v/>
      </c>
      <c r="O224">
        <f>Adhérents!F228</f>
        <v>0</v>
      </c>
      <c r="P224" t="str">
        <f>IFERROR(VLOOKUP(Adhérents!D228,Liste!$A$2:$B$5,2,FALSE),"")</f>
        <v/>
      </c>
      <c r="Q224" t="str">
        <f>IFERROR(IF(COUNTIF(Adhérents!D$6:D228,Liste!$A$4)&gt;VLOOKUP('Bulletin Adhésion Membre'!$G$30,Paramètres!$B$8:$D$12,3,FALSE),VLOOKUP(Adhérents!D228,Liste!$A$2:$D$5,4,FALSE),VLOOKUP(Adhérents!D228,Liste!$A$2:$D$5,3,FALSE)),"")</f>
        <v/>
      </c>
      <c r="R224" t="s">
        <v>141</v>
      </c>
      <c r="S224" s="2">
        <v>46022</v>
      </c>
      <c r="T224" t="str">
        <f>CONCATENATE(Adhérents!M228,IF(Adhérents!N228&lt;&gt;0,"|",""),Adhérents!N228,IF(Adhérents!O228&lt;&gt;0,"|",""),Adhérents!O228)</f>
        <v/>
      </c>
      <c r="U224" t="str">
        <f>IFERROR(IF(Adhérents!L228="Sur la base du code postal","Chapitre "&amp;VLOOKUP(VALUE(LEFT(Adhérents!K228,2)),Liste!$N$2:$Q$102,4,FALSE),"Chapitre "&amp;Adhérents!L228),"")</f>
        <v/>
      </c>
    </row>
    <row r="225" spans="1:21">
      <c r="A225">
        <f>Adhérents!I229</f>
        <v>0</v>
      </c>
      <c r="B225">
        <f>Adhérents!H229</f>
        <v>0</v>
      </c>
      <c r="C225">
        <f>Adhérents!J229</f>
        <v>0</v>
      </c>
      <c r="D225" s="136">
        <f>Adhérents!K229</f>
        <v>0</v>
      </c>
      <c r="E225" t="s">
        <v>139</v>
      </c>
      <c r="F225" t="str">
        <f>IF(Adhérents!G229="M.","M",IF(Adhérents!G229="Mme","F",""))</f>
        <v/>
      </c>
      <c r="G225">
        <v>0</v>
      </c>
      <c r="H225" t="s">
        <v>140</v>
      </c>
      <c r="I225" s="2">
        <f t="shared" ca="1" si="3"/>
        <v>46300</v>
      </c>
      <c r="J225" s="153">
        <f>Paramètres!$C$22</f>
        <v>46296</v>
      </c>
      <c r="K225" s="2">
        <f>Paramètres!$C$23</f>
        <v>46843</v>
      </c>
      <c r="L22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5">
        <f>Adhérents!E229</f>
        <v>0</v>
      </c>
      <c r="N225" t="str">
        <f>'Bulletin Adhésion Membre'!$B$24</f>
        <v/>
      </c>
      <c r="O225">
        <f>Adhérents!F229</f>
        <v>0</v>
      </c>
      <c r="P225" t="str">
        <f>IFERROR(VLOOKUP(Adhérents!D229,Liste!$A$2:$B$5,2,FALSE),"")</f>
        <v/>
      </c>
      <c r="Q225" t="str">
        <f>IFERROR(IF(COUNTIF(Adhérents!D$6:D229,Liste!$A$4)&gt;VLOOKUP('Bulletin Adhésion Membre'!$G$30,Paramètres!$B$8:$D$12,3,FALSE),VLOOKUP(Adhérents!D229,Liste!$A$2:$D$5,4,FALSE),VLOOKUP(Adhérents!D229,Liste!$A$2:$D$5,3,FALSE)),"")</f>
        <v/>
      </c>
      <c r="R225" t="s">
        <v>141</v>
      </c>
      <c r="S225" s="2">
        <v>46022</v>
      </c>
      <c r="T225" t="str">
        <f>CONCATENATE(Adhérents!M229,IF(Adhérents!N229&lt;&gt;0,"|",""),Adhérents!N229,IF(Adhérents!O229&lt;&gt;0,"|",""),Adhérents!O229)</f>
        <v/>
      </c>
      <c r="U225" t="str">
        <f>IFERROR(IF(Adhérents!L229="Sur la base du code postal","Chapitre "&amp;VLOOKUP(VALUE(LEFT(Adhérents!K229,2)),Liste!$N$2:$Q$102,4,FALSE),"Chapitre "&amp;Adhérents!L229),"")</f>
        <v/>
      </c>
    </row>
    <row r="226" spans="1:21">
      <c r="A226">
        <f>Adhérents!I230</f>
        <v>0</v>
      </c>
      <c r="B226">
        <f>Adhérents!H230</f>
        <v>0</v>
      </c>
      <c r="C226">
        <f>Adhérents!J230</f>
        <v>0</v>
      </c>
      <c r="D226" s="136">
        <f>Adhérents!K230</f>
        <v>0</v>
      </c>
      <c r="E226" t="s">
        <v>139</v>
      </c>
      <c r="F226" t="str">
        <f>IF(Adhérents!G230="M.","M",IF(Adhérents!G230="Mme","F",""))</f>
        <v/>
      </c>
      <c r="G226">
        <v>0</v>
      </c>
      <c r="H226" t="s">
        <v>140</v>
      </c>
      <c r="I226" s="2">
        <f t="shared" ca="1" si="3"/>
        <v>46300</v>
      </c>
      <c r="J226" s="153">
        <f>Paramètres!$C$22</f>
        <v>46296</v>
      </c>
      <c r="K226" s="2">
        <f>Paramètres!$C$23</f>
        <v>46843</v>
      </c>
      <c r="L22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6">
        <f>Adhérents!E230</f>
        <v>0</v>
      </c>
      <c r="N226" t="str">
        <f>'Bulletin Adhésion Membre'!$B$24</f>
        <v/>
      </c>
      <c r="O226">
        <f>Adhérents!F230</f>
        <v>0</v>
      </c>
      <c r="P226" t="str">
        <f>IFERROR(VLOOKUP(Adhérents!D230,Liste!$A$2:$B$5,2,FALSE),"")</f>
        <v/>
      </c>
      <c r="Q226" t="str">
        <f>IFERROR(IF(COUNTIF(Adhérents!D$6:D230,Liste!$A$4)&gt;VLOOKUP('Bulletin Adhésion Membre'!$G$30,Paramètres!$B$8:$D$12,3,FALSE),VLOOKUP(Adhérents!D230,Liste!$A$2:$D$5,4,FALSE),VLOOKUP(Adhérents!D230,Liste!$A$2:$D$5,3,FALSE)),"")</f>
        <v/>
      </c>
      <c r="R226" t="s">
        <v>141</v>
      </c>
      <c r="S226" s="2">
        <v>46022</v>
      </c>
      <c r="T226" t="str">
        <f>CONCATENATE(Adhérents!M230,IF(Adhérents!N230&lt;&gt;0,"|",""),Adhérents!N230,IF(Adhérents!O230&lt;&gt;0,"|",""),Adhérents!O230)</f>
        <v/>
      </c>
      <c r="U226" t="str">
        <f>IFERROR(IF(Adhérents!L230="Sur la base du code postal","Chapitre "&amp;VLOOKUP(VALUE(LEFT(Adhérents!K230,2)),Liste!$N$2:$Q$102,4,FALSE),"Chapitre "&amp;Adhérents!L230),"")</f>
        <v/>
      </c>
    </row>
    <row r="227" spans="1:21">
      <c r="A227">
        <f>Adhérents!I231</f>
        <v>0</v>
      </c>
      <c r="B227">
        <f>Adhérents!H231</f>
        <v>0</v>
      </c>
      <c r="C227">
        <f>Adhérents!J231</f>
        <v>0</v>
      </c>
      <c r="D227" s="136">
        <f>Adhérents!K231</f>
        <v>0</v>
      </c>
      <c r="E227" t="s">
        <v>139</v>
      </c>
      <c r="F227" t="str">
        <f>IF(Adhérents!G231="M.","M",IF(Adhérents!G231="Mme","F",""))</f>
        <v/>
      </c>
      <c r="G227">
        <v>0</v>
      </c>
      <c r="H227" t="s">
        <v>140</v>
      </c>
      <c r="I227" s="2">
        <f t="shared" ca="1" si="3"/>
        <v>46300</v>
      </c>
      <c r="J227" s="153">
        <f>Paramètres!$C$22</f>
        <v>46296</v>
      </c>
      <c r="K227" s="2">
        <f>Paramètres!$C$23</f>
        <v>46843</v>
      </c>
      <c r="L22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7">
        <f>Adhérents!E231</f>
        <v>0</v>
      </c>
      <c r="N227" t="str">
        <f>'Bulletin Adhésion Membre'!$B$24</f>
        <v/>
      </c>
      <c r="O227">
        <f>Adhérents!F231</f>
        <v>0</v>
      </c>
      <c r="P227" t="str">
        <f>IFERROR(VLOOKUP(Adhérents!D231,Liste!$A$2:$B$5,2,FALSE),"")</f>
        <v/>
      </c>
      <c r="Q227" t="str">
        <f>IFERROR(IF(COUNTIF(Adhérents!D$6:D231,Liste!$A$4)&gt;VLOOKUP('Bulletin Adhésion Membre'!$G$30,Paramètres!$B$8:$D$12,3,FALSE),VLOOKUP(Adhérents!D231,Liste!$A$2:$D$5,4,FALSE),VLOOKUP(Adhérents!D231,Liste!$A$2:$D$5,3,FALSE)),"")</f>
        <v/>
      </c>
      <c r="R227" t="s">
        <v>141</v>
      </c>
      <c r="S227" s="2">
        <v>46022</v>
      </c>
      <c r="T227" t="str">
        <f>CONCATENATE(Adhérents!M231,IF(Adhérents!N231&lt;&gt;0,"|",""),Adhérents!N231,IF(Adhérents!O231&lt;&gt;0,"|",""),Adhérents!O231)</f>
        <v/>
      </c>
      <c r="U227" t="str">
        <f>IFERROR(IF(Adhérents!L231="Sur la base du code postal","Chapitre "&amp;VLOOKUP(VALUE(LEFT(Adhérents!K231,2)),Liste!$N$2:$Q$102,4,FALSE),"Chapitre "&amp;Adhérents!L231),"")</f>
        <v/>
      </c>
    </row>
    <row r="228" spans="1:21">
      <c r="A228">
        <f>Adhérents!I232</f>
        <v>0</v>
      </c>
      <c r="B228">
        <f>Adhérents!H232</f>
        <v>0</v>
      </c>
      <c r="C228">
        <f>Adhérents!J232</f>
        <v>0</v>
      </c>
      <c r="D228" s="136">
        <f>Adhérents!K232</f>
        <v>0</v>
      </c>
      <c r="E228" t="s">
        <v>139</v>
      </c>
      <c r="F228" t="str">
        <f>IF(Adhérents!G232="M.","M",IF(Adhérents!G232="Mme","F",""))</f>
        <v/>
      </c>
      <c r="G228">
        <v>0</v>
      </c>
      <c r="H228" t="s">
        <v>140</v>
      </c>
      <c r="I228" s="2">
        <f t="shared" ca="1" si="3"/>
        <v>46300</v>
      </c>
      <c r="J228" s="153">
        <f>Paramètres!$C$22</f>
        <v>46296</v>
      </c>
      <c r="K228" s="2">
        <f>Paramètres!$C$23</f>
        <v>46843</v>
      </c>
      <c r="L22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8">
        <f>Adhérents!E232</f>
        <v>0</v>
      </c>
      <c r="N228" t="str">
        <f>'Bulletin Adhésion Membre'!$B$24</f>
        <v/>
      </c>
      <c r="O228">
        <f>Adhérents!F232</f>
        <v>0</v>
      </c>
      <c r="P228" t="str">
        <f>IFERROR(VLOOKUP(Adhérents!D232,Liste!$A$2:$B$5,2,FALSE),"")</f>
        <v/>
      </c>
      <c r="Q228" t="str">
        <f>IFERROR(IF(COUNTIF(Adhérents!D$6:D232,Liste!$A$4)&gt;VLOOKUP('Bulletin Adhésion Membre'!$G$30,Paramètres!$B$8:$D$12,3,FALSE),VLOOKUP(Adhérents!D232,Liste!$A$2:$D$5,4,FALSE),VLOOKUP(Adhérents!D232,Liste!$A$2:$D$5,3,FALSE)),"")</f>
        <v/>
      </c>
      <c r="R228" t="s">
        <v>141</v>
      </c>
      <c r="S228" s="2">
        <v>46022</v>
      </c>
      <c r="T228" t="str">
        <f>CONCATENATE(Adhérents!M232,IF(Adhérents!N232&lt;&gt;0,"|",""),Adhérents!N232,IF(Adhérents!O232&lt;&gt;0,"|",""),Adhérents!O232)</f>
        <v/>
      </c>
      <c r="U228" t="str">
        <f>IFERROR(IF(Adhérents!L232="Sur la base du code postal","Chapitre "&amp;VLOOKUP(VALUE(LEFT(Adhérents!K232,2)),Liste!$N$2:$Q$102,4,FALSE),"Chapitre "&amp;Adhérents!L232),"")</f>
        <v/>
      </c>
    </row>
    <row r="229" spans="1:21">
      <c r="A229">
        <f>Adhérents!I233</f>
        <v>0</v>
      </c>
      <c r="B229">
        <f>Adhérents!H233</f>
        <v>0</v>
      </c>
      <c r="C229">
        <f>Adhérents!J233</f>
        <v>0</v>
      </c>
      <c r="D229" s="136">
        <f>Adhérents!K233</f>
        <v>0</v>
      </c>
      <c r="E229" t="s">
        <v>139</v>
      </c>
      <c r="F229" t="str">
        <f>IF(Adhérents!G233="M.","M",IF(Adhérents!G233="Mme","F",""))</f>
        <v/>
      </c>
      <c r="G229">
        <v>0</v>
      </c>
      <c r="H229" t="s">
        <v>140</v>
      </c>
      <c r="I229" s="2">
        <f t="shared" ca="1" si="3"/>
        <v>46300</v>
      </c>
      <c r="J229" s="153">
        <f>Paramètres!$C$22</f>
        <v>46296</v>
      </c>
      <c r="K229" s="2">
        <f>Paramètres!$C$23</f>
        <v>46843</v>
      </c>
      <c r="L22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29">
        <f>Adhérents!E233</f>
        <v>0</v>
      </c>
      <c r="N229" t="str">
        <f>'Bulletin Adhésion Membre'!$B$24</f>
        <v/>
      </c>
      <c r="O229">
        <f>Adhérents!F233</f>
        <v>0</v>
      </c>
      <c r="P229" t="str">
        <f>IFERROR(VLOOKUP(Adhérents!D233,Liste!$A$2:$B$5,2,FALSE),"")</f>
        <v/>
      </c>
      <c r="Q229" t="str">
        <f>IFERROR(IF(COUNTIF(Adhérents!D$6:D233,Liste!$A$4)&gt;VLOOKUP('Bulletin Adhésion Membre'!$G$30,Paramètres!$B$8:$D$12,3,FALSE),VLOOKUP(Adhérents!D233,Liste!$A$2:$D$5,4,FALSE),VLOOKUP(Adhérents!D233,Liste!$A$2:$D$5,3,FALSE)),"")</f>
        <v/>
      </c>
      <c r="R229" t="s">
        <v>141</v>
      </c>
      <c r="S229" s="2">
        <v>46022</v>
      </c>
      <c r="T229" t="str">
        <f>CONCATENATE(Adhérents!M233,IF(Adhérents!N233&lt;&gt;0,"|",""),Adhérents!N233,IF(Adhérents!O233&lt;&gt;0,"|",""),Adhérents!O233)</f>
        <v/>
      </c>
      <c r="U229" t="str">
        <f>IFERROR(IF(Adhérents!L233="Sur la base du code postal","Chapitre "&amp;VLOOKUP(VALUE(LEFT(Adhérents!K233,2)),Liste!$N$2:$Q$102,4,FALSE),"Chapitre "&amp;Adhérents!L233),"")</f>
        <v/>
      </c>
    </row>
    <row r="230" spans="1:21">
      <c r="A230">
        <f>Adhérents!I234</f>
        <v>0</v>
      </c>
      <c r="B230">
        <f>Adhérents!H234</f>
        <v>0</v>
      </c>
      <c r="C230">
        <f>Adhérents!J234</f>
        <v>0</v>
      </c>
      <c r="D230" s="136">
        <f>Adhérents!K234</f>
        <v>0</v>
      </c>
      <c r="E230" t="s">
        <v>139</v>
      </c>
      <c r="F230" t="str">
        <f>IF(Adhérents!G234="M.","M",IF(Adhérents!G234="Mme","F",""))</f>
        <v/>
      </c>
      <c r="G230">
        <v>0</v>
      </c>
      <c r="H230" t="s">
        <v>140</v>
      </c>
      <c r="I230" s="2">
        <f t="shared" ca="1" si="3"/>
        <v>46300</v>
      </c>
      <c r="J230" s="153">
        <f>Paramètres!$C$22</f>
        <v>46296</v>
      </c>
      <c r="K230" s="2">
        <f>Paramètres!$C$23</f>
        <v>46843</v>
      </c>
      <c r="L23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0">
        <f>Adhérents!E234</f>
        <v>0</v>
      </c>
      <c r="N230" t="str">
        <f>'Bulletin Adhésion Membre'!$B$24</f>
        <v/>
      </c>
      <c r="O230">
        <f>Adhérents!F234</f>
        <v>0</v>
      </c>
      <c r="P230" t="str">
        <f>IFERROR(VLOOKUP(Adhérents!D234,Liste!$A$2:$B$5,2,FALSE),"")</f>
        <v/>
      </c>
      <c r="Q230" t="str">
        <f>IFERROR(IF(COUNTIF(Adhérents!D$6:D234,Liste!$A$4)&gt;VLOOKUP('Bulletin Adhésion Membre'!$G$30,Paramètres!$B$8:$D$12,3,FALSE),VLOOKUP(Adhérents!D234,Liste!$A$2:$D$5,4,FALSE),VLOOKUP(Adhérents!D234,Liste!$A$2:$D$5,3,FALSE)),"")</f>
        <v/>
      </c>
      <c r="R230" t="s">
        <v>141</v>
      </c>
      <c r="S230" s="2">
        <v>46022</v>
      </c>
      <c r="T230" t="str">
        <f>CONCATENATE(Adhérents!M234,IF(Adhérents!N234&lt;&gt;0,"|",""),Adhérents!N234,IF(Adhérents!O234&lt;&gt;0,"|",""),Adhérents!O234)</f>
        <v/>
      </c>
      <c r="U230" t="str">
        <f>IFERROR(IF(Adhérents!L234="Sur la base du code postal","Chapitre "&amp;VLOOKUP(VALUE(LEFT(Adhérents!K234,2)),Liste!$N$2:$Q$102,4,FALSE),"Chapitre "&amp;Adhérents!L234),"")</f>
        <v/>
      </c>
    </row>
    <row r="231" spans="1:21">
      <c r="A231">
        <f>Adhérents!I235</f>
        <v>0</v>
      </c>
      <c r="B231">
        <f>Adhérents!H235</f>
        <v>0</v>
      </c>
      <c r="C231">
        <f>Adhérents!J235</f>
        <v>0</v>
      </c>
      <c r="D231" s="136">
        <f>Adhérents!K235</f>
        <v>0</v>
      </c>
      <c r="E231" t="s">
        <v>139</v>
      </c>
      <c r="F231" t="str">
        <f>IF(Adhérents!G235="M.","M",IF(Adhérents!G235="Mme","F",""))</f>
        <v/>
      </c>
      <c r="G231">
        <v>0</v>
      </c>
      <c r="H231" t="s">
        <v>140</v>
      </c>
      <c r="I231" s="2">
        <f t="shared" ca="1" si="3"/>
        <v>46300</v>
      </c>
      <c r="J231" s="153">
        <f>Paramètres!$C$22</f>
        <v>46296</v>
      </c>
      <c r="K231" s="2">
        <f>Paramètres!$C$23</f>
        <v>46843</v>
      </c>
      <c r="L23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1">
        <f>Adhérents!E235</f>
        <v>0</v>
      </c>
      <c r="N231" t="str">
        <f>'Bulletin Adhésion Membre'!$B$24</f>
        <v/>
      </c>
      <c r="O231">
        <f>Adhérents!F235</f>
        <v>0</v>
      </c>
      <c r="P231" t="str">
        <f>IFERROR(VLOOKUP(Adhérents!D235,Liste!$A$2:$B$5,2,FALSE),"")</f>
        <v/>
      </c>
      <c r="Q231" t="str">
        <f>IFERROR(IF(COUNTIF(Adhérents!D$6:D235,Liste!$A$4)&gt;VLOOKUP('Bulletin Adhésion Membre'!$G$30,Paramètres!$B$8:$D$12,3,FALSE),VLOOKUP(Adhérents!D235,Liste!$A$2:$D$5,4,FALSE),VLOOKUP(Adhérents!D235,Liste!$A$2:$D$5,3,FALSE)),"")</f>
        <v/>
      </c>
      <c r="R231" t="s">
        <v>141</v>
      </c>
      <c r="S231" s="2">
        <v>46022</v>
      </c>
      <c r="T231" t="str">
        <f>CONCATENATE(Adhérents!M235,IF(Adhérents!N235&lt;&gt;0,"|",""),Adhérents!N235,IF(Adhérents!O235&lt;&gt;0,"|",""),Adhérents!O235)</f>
        <v/>
      </c>
      <c r="U231" t="str">
        <f>IFERROR(IF(Adhérents!L235="Sur la base du code postal","Chapitre "&amp;VLOOKUP(VALUE(LEFT(Adhérents!K235,2)),Liste!$N$2:$Q$102,4,FALSE),"Chapitre "&amp;Adhérents!L235),"")</f>
        <v/>
      </c>
    </row>
    <row r="232" spans="1:21">
      <c r="A232">
        <f>Adhérents!I236</f>
        <v>0</v>
      </c>
      <c r="B232">
        <f>Adhérents!H236</f>
        <v>0</v>
      </c>
      <c r="C232">
        <f>Adhérents!J236</f>
        <v>0</v>
      </c>
      <c r="D232" s="136">
        <f>Adhérents!K236</f>
        <v>0</v>
      </c>
      <c r="E232" t="s">
        <v>139</v>
      </c>
      <c r="F232" t="str">
        <f>IF(Adhérents!G236="M.","M",IF(Adhérents!G236="Mme","F",""))</f>
        <v/>
      </c>
      <c r="G232">
        <v>0</v>
      </c>
      <c r="H232" t="s">
        <v>140</v>
      </c>
      <c r="I232" s="2">
        <f t="shared" ca="1" si="3"/>
        <v>46300</v>
      </c>
      <c r="J232" s="153">
        <f>Paramètres!$C$22</f>
        <v>46296</v>
      </c>
      <c r="K232" s="2">
        <f>Paramètres!$C$23</f>
        <v>46843</v>
      </c>
      <c r="L23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2">
        <f>Adhérents!E236</f>
        <v>0</v>
      </c>
      <c r="N232" t="str">
        <f>'Bulletin Adhésion Membre'!$B$24</f>
        <v/>
      </c>
      <c r="O232">
        <f>Adhérents!F236</f>
        <v>0</v>
      </c>
      <c r="P232" t="str">
        <f>IFERROR(VLOOKUP(Adhérents!D236,Liste!$A$2:$B$5,2,FALSE),"")</f>
        <v/>
      </c>
      <c r="Q232" t="str">
        <f>IFERROR(IF(COUNTIF(Adhérents!D$6:D236,Liste!$A$4)&gt;VLOOKUP('Bulletin Adhésion Membre'!$G$30,Paramètres!$B$8:$D$12,3,FALSE),VLOOKUP(Adhérents!D236,Liste!$A$2:$D$5,4,FALSE),VLOOKUP(Adhérents!D236,Liste!$A$2:$D$5,3,FALSE)),"")</f>
        <v/>
      </c>
      <c r="R232" t="s">
        <v>141</v>
      </c>
      <c r="S232" s="2">
        <v>46022</v>
      </c>
      <c r="T232" t="str">
        <f>CONCATENATE(Adhérents!M236,IF(Adhérents!N236&lt;&gt;0,"|",""),Adhérents!N236,IF(Adhérents!O236&lt;&gt;0,"|",""),Adhérents!O236)</f>
        <v/>
      </c>
      <c r="U232" t="str">
        <f>IFERROR(IF(Adhérents!L236="Sur la base du code postal","Chapitre "&amp;VLOOKUP(VALUE(LEFT(Adhérents!K236,2)),Liste!$N$2:$Q$102,4,FALSE),"Chapitre "&amp;Adhérents!L236),"")</f>
        <v/>
      </c>
    </row>
    <row r="233" spans="1:21">
      <c r="A233">
        <f>Adhérents!I237</f>
        <v>0</v>
      </c>
      <c r="B233">
        <f>Adhérents!H237</f>
        <v>0</v>
      </c>
      <c r="C233">
        <f>Adhérents!J237</f>
        <v>0</v>
      </c>
      <c r="D233" s="136">
        <f>Adhérents!K237</f>
        <v>0</v>
      </c>
      <c r="E233" t="s">
        <v>139</v>
      </c>
      <c r="F233" t="str">
        <f>IF(Adhérents!G237="M.","M",IF(Adhérents!G237="Mme","F",""))</f>
        <v/>
      </c>
      <c r="G233">
        <v>0</v>
      </c>
      <c r="H233" t="s">
        <v>140</v>
      </c>
      <c r="I233" s="2">
        <f t="shared" ca="1" si="3"/>
        <v>46300</v>
      </c>
      <c r="J233" s="153">
        <f>Paramètres!$C$22</f>
        <v>46296</v>
      </c>
      <c r="K233" s="2">
        <f>Paramètres!$C$23</f>
        <v>46843</v>
      </c>
      <c r="L23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3">
        <f>Adhérents!E237</f>
        <v>0</v>
      </c>
      <c r="N233" t="str">
        <f>'Bulletin Adhésion Membre'!$B$24</f>
        <v/>
      </c>
      <c r="O233">
        <f>Adhérents!F237</f>
        <v>0</v>
      </c>
      <c r="P233" t="str">
        <f>IFERROR(VLOOKUP(Adhérents!D237,Liste!$A$2:$B$5,2,FALSE),"")</f>
        <v/>
      </c>
      <c r="Q233" t="str">
        <f>IFERROR(IF(COUNTIF(Adhérents!D$6:D237,Liste!$A$4)&gt;VLOOKUP('Bulletin Adhésion Membre'!$G$30,Paramètres!$B$8:$D$12,3,FALSE),VLOOKUP(Adhérents!D237,Liste!$A$2:$D$5,4,FALSE),VLOOKUP(Adhérents!D237,Liste!$A$2:$D$5,3,FALSE)),"")</f>
        <v/>
      </c>
      <c r="R233" t="s">
        <v>141</v>
      </c>
      <c r="S233" s="2">
        <v>46022</v>
      </c>
      <c r="T233" t="str">
        <f>CONCATENATE(Adhérents!M237,IF(Adhérents!N237&lt;&gt;0,"|",""),Adhérents!N237,IF(Adhérents!O237&lt;&gt;0,"|",""),Adhérents!O237)</f>
        <v/>
      </c>
      <c r="U233" t="str">
        <f>IFERROR(IF(Adhérents!L237="Sur la base du code postal","Chapitre "&amp;VLOOKUP(VALUE(LEFT(Adhérents!K237,2)),Liste!$N$2:$Q$102,4,FALSE),"Chapitre "&amp;Adhérents!L237),"")</f>
        <v/>
      </c>
    </row>
    <row r="234" spans="1:21">
      <c r="A234">
        <f>Adhérents!I238</f>
        <v>0</v>
      </c>
      <c r="B234">
        <f>Adhérents!H238</f>
        <v>0</v>
      </c>
      <c r="C234">
        <f>Adhérents!J238</f>
        <v>0</v>
      </c>
      <c r="D234" s="136">
        <f>Adhérents!K238</f>
        <v>0</v>
      </c>
      <c r="E234" t="s">
        <v>139</v>
      </c>
      <c r="F234" t="str">
        <f>IF(Adhérents!G238="M.","M",IF(Adhérents!G238="Mme","F",""))</f>
        <v/>
      </c>
      <c r="G234">
        <v>0</v>
      </c>
      <c r="H234" t="s">
        <v>140</v>
      </c>
      <c r="I234" s="2">
        <f t="shared" ca="1" si="3"/>
        <v>46300</v>
      </c>
      <c r="J234" s="153">
        <f>Paramètres!$C$22</f>
        <v>46296</v>
      </c>
      <c r="K234" s="2">
        <f>Paramètres!$C$23</f>
        <v>46843</v>
      </c>
      <c r="L23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4">
        <f>Adhérents!E238</f>
        <v>0</v>
      </c>
      <c r="N234" t="str">
        <f>'Bulletin Adhésion Membre'!$B$24</f>
        <v/>
      </c>
      <c r="O234">
        <f>Adhérents!F238</f>
        <v>0</v>
      </c>
      <c r="P234" t="str">
        <f>IFERROR(VLOOKUP(Adhérents!D238,Liste!$A$2:$B$5,2,FALSE),"")</f>
        <v/>
      </c>
      <c r="Q234" t="str">
        <f>IFERROR(IF(COUNTIF(Adhérents!D$6:D238,Liste!$A$4)&gt;VLOOKUP('Bulletin Adhésion Membre'!$G$30,Paramètres!$B$8:$D$12,3,FALSE),VLOOKUP(Adhérents!D238,Liste!$A$2:$D$5,4,FALSE),VLOOKUP(Adhérents!D238,Liste!$A$2:$D$5,3,FALSE)),"")</f>
        <v/>
      </c>
      <c r="R234" t="s">
        <v>141</v>
      </c>
      <c r="S234" s="2">
        <v>46022</v>
      </c>
      <c r="T234" t="str">
        <f>CONCATENATE(Adhérents!M238,IF(Adhérents!N238&lt;&gt;0,"|",""),Adhérents!N238,IF(Adhérents!O238&lt;&gt;0,"|",""),Adhérents!O238)</f>
        <v/>
      </c>
      <c r="U234" t="str">
        <f>IFERROR(IF(Adhérents!L238="Sur la base du code postal","Chapitre "&amp;VLOOKUP(VALUE(LEFT(Adhérents!K238,2)),Liste!$N$2:$Q$102,4,FALSE),"Chapitre "&amp;Adhérents!L238),"")</f>
        <v/>
      </c>
    </row>
    <row r="235" spans="1:21">
      <c r="A235">
        <f>Adhérents!I239</f>
        <v>0</v>
      </c>
      <c r="B235">
        <f>Adhérents!H239</f>
        <v>0</v>
      </c>
      <c r="C235">
        <f>Adhérents!J239</f>
        <v>0</v>
      </c>
      <c r="D235" s="136">
        <f>Adhérents!K239</f>
        <v>0</v>
      </c>
      <c r="E235" t="s">
        <v>139</v>
      </c>
      <c r="F235" t="str">
        <f>IF(Adhérents!G239="M.","M",IF(Adhérents!G239="Mme","F",""))</f>
        <v/>
      </c>
      <c r="G235">
        <v>0</v>
      </c>
      <c r="H235" t="s">
        <v>140</v>
      </c>
      <c r="I235" s="2">
        <f t="shared" ca="1" si="3"/>
        <v>46300</v>
      </c>
      <c r="J235" s="153">
        <f>Paramètres!$C$22</f>
        <v>46296</v>
      </c>
      <c r="K235" s="2">
        <f>Paramètres!$C$23</f>
        <v>46843</v>
      </c>
      <c r="L23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5">
        <f>Adhérents!E239</f>
        <v>0</v>
      </c>
      <c r="N235" t="str">
        <f>'Bulletin Adhésion Membre'!$B$24</f>
        <v/>
      </c>
      <c r="O235">
        <f>Adhérents!F239</f>
        <v>0</v>
      </c>
      <c r="P235" t="str">
        <f>IFERROR(VLOOKUP(Adhérents!D239,Liste!$A$2:$B$5,2,FALSE),"")</f>
        <v/>
      </c>
      <c r="Q235" t="str">
        <f>IFERROR(IF(COUNTIF(Adhérents!D$6:D239,Liste!$A$4)&gt;VLOOKUP('Bulletin Adhésion Membre'!$G$30,Paramètres!$B$8:$D$12,3,FALSE),VLOOKUP(Adhérents!D239,Liste!$A$2:$D$5,4,FALSE),VLOOKUP(Adhérents!D239,Liste!$A$2:$D$5,3,FALSE)),"")</f>
        <v/>
      </c>
      <c r="R235" t="s">
        <v>141</v>
      </c>
      <c r="S235" s="2">
        <v>46022</v>
      </c>
      <c r="T235" t="str">
        <f>CONCATENATE(Adhérents!M239,IF(Adhérents!N239&lt;&gt;0,"|",""),Adhérents!N239,IF(Adhérents!O239&lt;&gt;0,"|",""),Adhérents!O239)</f>
        <v/>
      </c>
      <c r="U235" t="str">
        <f>IFERROR(IF(Adhérents!L239="Sur la base du code postal","Chapitre "&amp;VLOOKUP(VALUE(LEFT(Adhérents!K239,2)),Liste!$N$2:$Q$102,4,FALSE),"Chapitre "&amp;Adhérents!L239),"")</f>
        <v/>
      </c>
    </row>
    <row r="236" spans="1:21">
      <c r="A236">
        <f>Adhérents!I240</f>
        <v>0</v>
      </c>
      <c r="B236">
        <f>Adhérents!H240</f>
        <v>0</v>
      </c>
      <c r="C236">
        <f>Adhérents!J240</f>
        <v>0</v>
      </c>
      <c r="D236" s="136">
        <f>Adhérents!K240</f>
        <v>0</v>
      </c>
      <c r="E236" t="s">
        <v>139</v>
      </c>
      <c r="F236" t="str">
        <f>IF(Adhérents!G240="M.","M",IF(Adhérents!G240="Mme","F",""))</f>
        <v/>
      </c>
      <c r="G236">
        <v>0</v>
      </c>
      <c r="H236" t="s">
        <v>140</v>
      </c>
      <c r="I236" s="2">
        <f t="shared" ca="1" si="3"/>
        <v>46300</v>
      </c>
      <c r="J236" s="153">
        <f>Paramètres!$C$22</f>
        <v>46296</v>
      </c>
      <c r="K236" s="2">
        <f>Paramètres!$C$23</f>
        <v>46843</v>
      </c>
      <c r="L23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6">
        <f>Adhérents!E240</f>
        <v>0</v>
      </c>
      <c r="N236" t="str">
        <f>'Bulletin Adhésion Membre'!$B$24</f>
        <v/>
      </c>
      <c r="O236">
        <f>Adhérents!F240</f>
        <v>0</v>
      </c>
      <c r="P236" t="str">
        <f>IFERROR(VLOOKUP(Adhérents!D240,Liste!$A$2:$B$5,2,FALSE),"")</f>
        <v/>
      </c>
      <c r="Q236" t="str">
        <f>IFERROR(IF(COUNTIF(Adhérents!D$6:D240,Liste!$A$4)&gt;VLOOKUP('Bulletin Adhésion Membre'!$G$30,Paramètres!$B$8:$D$12,3,FALSE),VLOOKUP(Adhérents!D240,Liste!$A$2:$D$5,4,FALSE),VLOOKUP(Adhérents!D240,Liste!$A$2:$D$5,3,FALSE)),"")</f>
        <v/>
      </c>
      <c r="R236" t="s">
        <v>141</v>
      </c>
      <c r="S236" s="2">
        <v>46022</v>
      </c>
      <c r="T236" t="str">
        <f>CONCATENATE(Adhérents!M240,IF(Adhérents!N240&lt;&gt;0,"|",""),Adhérents!N240,IF(Adhérents!O240&lt;&gt;0,"|",""),Adhérents!O240)</f>
        <v/>
      </c>
      <c r="U236" t="str">
        <f>IFERROR(IF(Adhérents!L240="Sur la base du code postal","Chapitre "&amp;VLOOKUP(VALUE(LEFT(Adhérents!K240,2)),Liste!$N$2:$Q$102,4,FALSE),"Chapitre "&amp;Adhérents!L240),"")</f>
        <v/>
      </c>
    </row>
    <row r="237" spans="1:21">
      <c r="A237">
        <f>Adhérents!I241</f>
        <v>0</v>
      </c>
      <c r="B237">
        <f>Adhérents!H241</f>
        <v>0</v>
      </c>
      <c r="C237">
        <f>Adhérents!J241</f>
        <v>0</v>
      </c>
      <c r="D237" s="136">
        <f>Adhérents!K241</f>
        <v>0</v>
      </c>
      <c r="E237" t="s">
        <v>139</v>
      </c>
      <c r="F237" t="str">
        <f>IF(Adhérents!G241="M.","M",IF(Adhérents!G241="Mme","F",""))</f>
        <v/>
      </c>
      <c r="G237">
        <v>0</v>
      </c>
      <c r="H237" t="s">
        <v>140</v>
      </c>
      <c r="I237" s="2">
        <f t="shared" ca="1" si="3"/>
        <v>46300</v>
      </c>
      <c r="J237" s="153">
        <f>Paramètres!$C$22</f>
        <v>46296</v>
      </c>
      <c r="K237" s="2">
        <f>Paramètres!$C$23</f>
        <v>46843</v>
      </c>
      <c r="L23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7">
        <f>Adhérents!E241</f>
        <v>0</v>
      </c>
      <c r="N237" t="str">
        <f>'Bulletin Adhésion Membre'!$B$24</f>
        <v/>
      </c>
      <c r="O237">
        <f>Adhérents!F241</f>
        <v>0</v>
      </c>
      <c r="P237" t="str">
        <f>IFERROR(VLOOKUP(Adhérents!D241,Liste!$A$2:$B$5,2,FALSE),"")</f>
        <v/>
      </c>
      <c r="Q237" t="str">
        <f>IFERROR(IF(COUNTIF(Adhérents!D$6:D241,Liste!$A$4)&gt;VLOOKUP('Bulletin Adhésion Membre'!$G$30,Paramètres!$B$8:$D$12,3,FALSE),VLOOKUP(Adhérents!D241,Liste!$A$2:$D$5,4,FALSE),VLOOKUP(Adhérents!D241,Liste!$A$2:$D$5,3,FALSE)),"")</f>
        <v/>
      </c>
      <c r="R237" t="s">
        <v>141</v>
      </c>
      <c r="S237" s="2">
        <v>46022</v>
      </c>
      <c r="T237" t="str">
        <f>CONCATENATE(Adhérents!M241,IF(Adhérents!N241&lt;&gt;0,"|",""),Adhérents!N241,IF(Adhérents!O241&lt;&gt;0,"|",""),Adhérents!O241)</f>
        <v/>
      </c>
      <c r="U237" t="str">
        <f>IFERROR(IF(Adhérents!L241="Sur la base du code postal","Chapitre "&amp;VLOOKUP(VALUE(LEFT(Adhérents!K241,2)),Liste!$N$2:$Q$102,4,FALSE),"Chapitre "&amp;Adhérents!L241),"")</f>
        <v/>
      </c>
    </row>
    <row r="238" spans="1:21">
      <c r="A238">
        <f>Adhérents!I242</f>
        <v>0</v>
      </c>
      <c r="B238">
        <f>Adhérents!H242</f>
        <v>0</v>
      </c>
      <c r="C238">
        <f>Adhérents!J242</f>
        <v>0</v>
      </c>
      <c r="D238" s="136">
        <f>Adhérents!K242</f>
        <v>0</v>
      </c>
      <c r="E238" t="s">
        <v>139</v>
      </c>
      <c r="F238" t="str">
        <f>IF(Adhérents!G242="M.","M",IF(Adhérents!G242="Mme","F",""))</f>
        <v/>
      </c>
      <c r="G238">
        <v>0</v>
      </c>
      <c r="H238" t="s">
        <v>140</v>
      </c>
      <c r="I238" s="2">
        <f t="shared" ca="1" si="3"/>
        <v>46300</v>
      </c>
      <c r="J238" s="153">
        <f>Paramètres!$C$22</f>
        <v>46296</v>
      </c>
      <c r="K238" s="2">
        <f>Paramètres!$C$23</f>
        <v>46843</v>
      </c>
      <c r="L23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8">
        <f>Adhérents!E242</f>
        <v>0</v>
      </c>
      <c r="N238" t="str">
        <f>'Bulletin Adhésion Membre'!$B$24</f>
        <v/>
      </c>
      <c r="O238">
        <f>Adhérents!F242</f>
        <v>0</v>
      </c>
      <c r="P238" t="str">
        <f>IFERROR(VLOOKUP(Adhérents!D242,Liste!$A$2:$B$5,2,FALSE),"")</f>
        <v/>
      </c>
      <c r="Q238" t="str">
        <f>IFERROR(IF(COUNTIF(Adhérents!D$6:D242,Liste!$A$4)&gt;VLOOKUP('Bulletin Adhésion Membre'!$G$30,Paramètres!$B$8:$D$12,3,FALSE),VLOOKUP(Adhérents!D242,Liste!$A$2:$D$5,4,FALSE),VLOOKUP(Adhérents!D242,Liste!$A$2:$D$5,3,FALSE)),"")</f>
        <v/>
      </c>
      <c r="R238" t="s">
        <v>141</v>
      </c>
      <c r="S238" s="2">
        <v>46022</v>
      </c>
      <c r="T238" t="str">
        <f>CONCATENATE(Adhérents!M242,IF(Adhérents!N242&lt;&gt;0,"|",""),Adhérents!N242,IF(Adhérents!O242&lt;&gt;0,"|",""),Adhérents!O242)</f>
        <v/>
      </c>
      <c r="U238" t="str">
        <f>IFERROR(IF(Adhérents!L242="Sur la base du code postal","Chapitre "&amp;VLOOKUP(VALUE(LEFT(Adhérents!K242,2)),Liste!$N$2:$Q$102,4,FALSE),"Chapitre "&amp;Adhérents!L242),"")</f>
        <v/>
      </c>
    </row>
    <row r="239" spans="1:21">
      <c r="A239">
        <f>Adhérents!I243</f>
        <v>0</v>
      </c>
      <c r="B239">
        <f>Adhérents!H243</f>
        <v>0</v>
      </c>
      <c r="C239">
        <f>Adhérents!J243</f>
        <v>0</v>
      </c>
      <c r="D239" s="136">
        <f>Adhérents!K243</f>
        <v>0</v>
      </c>
      <c r="E239" t="s">
        <v>139</v>
      </c>
      <c r="F239" t="str">
        <f>IF(Adhérents!G243="M.","M",IF(Adhérents!G243="Mme","F",""))</f>
        <v/>
      </c>
      <c r="G239">
        <v>0</v>
      </c>
      <c r="H239" t="s">
        <v>140</v>
      </c>
      <c r="I239" s="2">
        <f t="shared" ca="1" si="3"/>
        <v>46300</v>
      </c>
      <c r="J239" s="153">
        <f>Paramètres!$C$22</f>
        <v>46296</v>
      </c>
      <c r="K239" s="2">
        <f>Paramètres!$C$23</f>
        <v>46843</v>
      </c>
      <c r="L23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39">
        <f>Adhérents!E243</f>
        <v>0</v>
      </c>
      <c r="N239" t="str">
        <f>'Bulletin Adhésion Membre'!$B$24</f>
        <v/>
      </c>
      <c r="O239">
        <f>Adhérents!F243</f>
        <v>0</v>
      </c>
      <c r="P239" t="str">
        <f>IFERROR(VLOOKUP(Adhérents!D243,Liste!$A$2:$B$5,2,FALSE),"")</f>
        <v/>
      </c>
      <c r="Q239" t="str">
        <f>IFERROR(IF(COUNTIF(Adhérents!D$6:D243,Liste!$A$4)&gt;VLOOKUP('Bulletin Adhésion Membre'!$G$30,Paramètres!$B$8:$D$12,3,FALSE),VLOOKUP(Adhérents!D243,Liste!$A$2:$D$5,4,FALSE),VLOOKUP(Adhérents!D243,Liste!$A$2:$D$5,3,FALSE)),"")</f>
        <v/>
      </c>
      <c r="R239" t="s">
        <v>141</v>
      </c>
      <c r="S239" s="2">
        <v>46022</v>
      </c>
      <c r="T239" t="str">
        <f>CONCATENATE(Adhérents!M243,IF(Adhérents!N243&lt;&gt;0,"|",""),Adhérents!N243,IF(Adhérents!O243&lt;&gt;0,"|",""),Adhérents!O243)</f>
        <v/>
      </c>
      <c r="U239" t="str">
        <f>IFERROR(IF(Adhérents!L243="Sur la base du code postal","Chapitre "&amp;VLOOKUP(VALUE(LEFT(Adhérents!K243,2)),Liste!$N$2:$Q$102,4,FALSE),"Chapitre "&amp;Adhérents!L243),"")</f>
        <v/>
      </c>
    </row>
    <row r="240" spans="1:21">
      <c r="A240">
        <f>Adhérents!I244</f>
        <v>0</v>
      </c>
      <c r="B240">
        <f>Adhérents!H244</f>
        <v>0</v>
      </c>
      <c r="C240">
        <f>Adhérents!J244</f>
        <v>0</v>
      </c>
      <c r="D240" s="136">
        <f>Adhérents!K244</f>
        <v>0</v>
      </c>
      <c r="E240" t="s">
        <v>139</v>
      </c>
      <c r="F240" t="str">
        <f>IF(Adhérents!G244="M.","M",IF(Adhérents!G244="Mme","F",""))</f>
        <v/>
      </c>
      <c r="G240">
        <v>0</v>
      </c>
      <c r="H240" t="s">
        <v>140</v>
      </c>
      <c r="I240" s="2">
        <f t="shared" ca="1" si="3"/>
        <v>46300</v>
      </c>
      <c r="J240" s="153">
        <f>Paramètres!$C$22</f>
        <v>46296</v>
      </c>
      <c r="K240" s="2">
        <f>Paramètres!$C$23</f>
        <v>46843</v>
      </c>
      <c r="L24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0">
        <f>Adhérents!E244</f>
        <v>0</v>
      </c>
      <c r="N240" t="str">
        <f>'Bulletin Adhésion Membre'!$B$24</f>
        <v/>
      </c>
      <c r="O240">
        <f>Adhérents!F244</f>
        <v>0</v>
      </c>
      <c r="P240" t="str">
        <f>IFERROR(VLOOKUP(Adhérents!D244,Liste!$A$2:$B$5,2,FALSE),"")</f>
        <v/>
      </c>
      <c r="Q240" t="str">
        <f>IFERROR(IF(COUNTIF(Adhérents!D$6:D244,Liste!$A$4)&gt;VLOOKUP('Bulletin Adhésion Membre'!$G$30,Paramètres!$B$8:$D$12,3,FALSE),VLOOKUP(Adhérents!D244,Liste!$A$2:$D$5,4,FALSE),VLOOKUP(Adhérents!D244,Liste!$A$2:$D$5,3,FALSE)),"")</f>
        <v/>
      </c>
      <c r="R240" t="s">
        <v>141</v>
      </c>
      <c r="S240" s="2">
        <v>46022</v>
      </c>
      <c r="T240" t="str">
        <f>CONCATENATE(Adhérents!M244,IF(Adhérents!N244&lt;&gt;0,"|",""),Adhérents!N244,IF(Adhérents!O244&lt;&gt;0,"|",""),Adhérents!O244)</f>
        <v/>
      </c>
      <c r="U240" t="str">
        <f>IFERROR(IF(Adhérents!L244="Sur la base du code postal","Chapitre "&amp;VLOOKUP(VALUE(LEFT(Adhérents!K244,2)),Liste!$N$2:$Q$102,4,FALSE),"Chapitre "&amp;Adhérents!L244),"")</f>
        <v/>
      </c>
    </row>
    <row r="241" spans="1:21">
      <c r="A241">
        <f>Adhérents!I245</f>
        <v>0</v>
      </c>
      <c r="B241">
        <f>Adhérents!H245</f>
        <v>0</v>
      </c>
      <c r="C241">
        <f>Adhérents!J245</f>
        <v>0</v>
      </c>
      <c r="D241" s="136">
        <f>Adhérents!K245</f>
        <v>0</v>
      </c>
      <c r="E241" t="s">
        <v>139</v>
      </c>
      <c r="F241" t="str">
        <f>IF(Adhérents!G245="M.","M",IF(Adhérents!G245="Mme","F",""))</f>
        <v/>
      </c>
      <c r="G241">
        <v>0</v>
      </c>
      <c r="H241" t="s">
        <v>140</v>
      </c>
      <c r="I241" s="2">
        <f t="shared" ca="1" si="3"/>
        <v>46300</v>
      </c>
      <c r="J241" s="153">
        <f>Paramètres!$C$22</f>
        <v>46296</v>
      </c>
      <c r="K241" s="2">
        <f>Paramètres!$C$23</f>
        <v>46843</v>
      </c>
      <c r="L24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1">
        <f>Adhérents!E245</f>
        <v>0</v>
      </c>
      <c r="N241" t="str">
        <f>'Bulletin Adhésion Membre'!$B$24</f>
        <v/>
      </c>
      <c r="O241">
        <f>Adhérents!F245</f>
        <v>0</v>
      </c>
      <c r="P241" t="str">
        <f>IFERROR(VLOOKUP(Adhérents!D245,Liste!$A$2:$B$5,2,FALSE),"")</f>
        <v/>
      </c>
      <c r="Q241" t="str">
        <f>IFERROR(IF(COUNTIF(Adhérents!D$6:D245,Liste!$A$4)&gt;VLOOKUP('Bulletin Adhésion Membre'!$G$30,Paramètres!$B$8:$D$12,3,FALSE),VLOOKUP(Adhérents!D245,Liste!$A$2:$D$5,4,FALSE),VLOOKUP(Adhérents!D245,Liste!$A$2:$D$5,3,FALSE)),"")</f>
        <v/>
      </c>
      <c r="R241" t="s">
        <v>141</v>
      </c>
      <c r="S241" s="2">
        <v>46022</v>
      </c>
      <c r="T241" t="str">
        <f>CONCATENATE(Adhérents!M245,IF(Adhérents!N245&lt;&gt;0,"|",""),Adhérents!N245,IF(Adhérents!O245&lt;&gt;0,"|",""),Adhérents!O245)</f>
        <v/>
      </c>
      <c r="U241" t="str">
        <f>IFERROR(IF(Adhérents!L245="Sur la base du code postal","Chapitre "&amp;VLOOKUP(VALUE(LEFT(Adhérents!K245,2)),Liste!$N$2:$Q$102,4,FALSE),"Chapitre "&amp;Adhérents!L245),"")</f>
        <v/>
      </c>
    </row>
    <row r="242" spans="1:21">
      <c r="A242">
        <f>Adhérents!I246</f>
        <v>0</v>
      </c>
      <c r="B242">
        <f>Adhérents!H246</f>
        <v>0</v>
      </c>
      <c r="C242">
        <f>Adhérents!J246</f>
        <v>0</v>
      </c>
      <c r="D242" s="136">
        <f>Adhérents!K246</f>
        <v>0</v>
      </c>
      <c r="E242" t="s">
        <v>139</v>
      </c>
      <c r="F242" t="str">
        <f>IF(Adhérents!G246="M.","M",IF(Adhérents!G246="Mme","F",""))</f>
        <v/>
      </c>
      <c r="G242">
        <v>0</v>
      </c>
      <c r="H242" t="s">
        <v>140</v>
      </c>
      <c r="I242" s="2">
        <f t="shared" ca="1" si="3"/>
        <v>46300</v>
      </c>
      <c r="J242" s="153">
        <f>Paramètres!$C$22</f>
        <v>46296</v>
      </c>
      <c r="K242" s="2">
        <f>Paramètres!$C$23</f>
        <v>46843</v>
      </c>
      <c r="L24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2">
        <f>Adhérents!E246</f>
        <v>0</v>
      </c>
      <c r="N242" t="str">
        <f>'Bulletin Adhésion Membre'!$B$24</f>
        <v/>
      </c>
      <c r="O242">
        <f>Adhérents!F246</f>
        <v>0</v>
      </c>
      <c r="P242" t="str">
        <f>IFERROR(VLOOKUP(Adhérents!D246,Liste!$A$2:$B$5,2,FALSE),"")</f>
        <v/>
      </c>
      <c r="Q242" t="str">
        <f>IFERROR(IF(COUNTIF(Adhérents!D$6:D246,Liste!$A$4)&gt;VLOOKUP('Bulletin Adhésion Membre'!$G$30,Paramètres!$B$8:$D$12,3,FALSE),VLOOKUP(Adhérents!D246,Liste!$A$2:$D$5,4,FALSE),VLOOKUP(Adhérents!D246,Liste!$A$2:$D$5,3,FALSE)),"")</f>
        <v/>
      </c>
      <c r="R242" t="s">
        <v>141</v>
      </c>
      <c r="S242" s="2">
        <v>46022</v>
      </c>
      <c r="T242" t="str">
        <f>CONCATENATE(Adhérents!M246,IF(Adhérents!N246&lt;&gt;0,"|",""),Adhérents!N246,IF(Adhérents!O246&lt;&gt;0,"|",""),Adhérents!O246)</f>
        <v/>
      </c>
      <c r="U242" t="str">
        <f>IFERROR(IF(Adhérents!L246="Sur la base du code postal","Chapitre "&amp;VLOOKUP(VALUE(LEFT(Adhérents!K246,2)),Liste!$N$2:$Q$102,4,FALSE),"Chapitre "&amp;Adhérents!L246),"")</f>
        <v/>
      </c>
    </row>
    <row r="243" spans="1:21">
      <c r="A243">
        <f>Adhérents!I247</f>
        <v>0</v>
      </c>
      <c r="B243">
        <f>Adhérents!H247</f>
        <v>0</v>
      </c>
      <c r="C243">
        <f>Adhérents!J247</f>
        <v>0</v>
      </c>
      <c r="D243" s="136">
        <f>Adhérents!K247</f>
        <v>0</v>
      </c>
      <c r="E243" t="s">
        <v>139</v>
      </c>
      <c r="F243" t="str">
        <f>IF(Adhérents!G247="M.","M",IF(Adhérents!G247="Mme","F",""))</f>
        <v/>
      </c>
      <c r="G243">
        <v>0</v>
      </c>
      <c r="H243" t="s">
        <v>140</v>
      </c>
      <c r="I243" s="2">
        <f t="shared" ca="1" si="3"/>
        <v>46300</v>
      </c>
      <c r="J243" s="153">
        <f>Paramètres!$C$22</f>
        <v>46296</v>
      </c>
      <c r="K243" s="2">
        <f>Paramètres!$C$23</f>
        <v>46843</v>
      </c>
      <c r="L24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3">
        <f>Adhérents!E247</f>
        <v>0</v>
      </c>
      <c r="N243" t="str">
        <f>'Bulletin Adhésion Membre'!$B$24</f>
        <v/>
      </c>
      <c r="O243">
        <f>Adhérents!F247</f>
        <v>0</v>
      </c>
      <c r="P243" t="str">
        <f>IFERROR(VLOOKUP(Adhérents!D247,Liste!$A$2:$B$5,2,FALSE),"")</f>
        <v/>
      </c>
      <c r="Q243" t="str">
        <f>IFERROR(IF(COUNTIF(Adhérents!D$6:D247,Liste!$A$4)&gt;VLOOKUP('Bulletin Adhésion Membre'!$G$30,Paramètres!$B$8:$D$12,3,FALSE),VLOOKUP(Adhérents!D247,Liste!$A$2:$D$5,4,FALSE),VLOOKUP(Adhérents!D247,Liste!$A$2:$D$5,3,FALSE)),"")</f>
        <v/>
      </c>
      <c r="R243" t="s">
        <v>141</v>
      </c>
      <c r="S243" s="2">
        <v>46022</v>
      </c>
      <c r="T243" t="str">
        <f>CONCATENATE(Adhérents!M247,IF(Adhérents!N247&lt;&gt;0,"|",""),Adhérents!N247,IF(Adhérents!O247&lt;&gt;0,"|",""),Adhérents!O247)</f>
        <v/>
      </c>
      <c r="U243" t="str">
        <f>IFERROR(IF(Adhérents!L247="Sur la base du code postal","Chapitre "&amp;VLOOKUP(VALUE(LEFT(Adhérents!K247,2)),Liste!$N$2:$Q$102,4,FALSE),"Chapitre "&amp;Adhérents!L247),"")</f>
        <v/>
      </c>
    </row>
    <row r="244" spans="1:21">
      <c r="A244">
        <f>Adhérents!I248</f>
        <v>0</v>
      </c>
      <c r="B244">
        <f>Adhérents!H248</f>
        <v>0</v>
      </c>
      <c r="C244">
        <f>Adhérents!J248</f>
        <v>0</v>
      </c>
      <c r="D244" s="136">
        <f>Adhérents!K248</f>
        <v>0</v>
      </c>
      <c r="E244" t="s">
        <v>139</v>
      </c>
      <c r="F244" t="str">
        <f>IF(Adhérents!G248="M.","M",IF(Adhérents!G248="Mme","F",""))</f>
        <v/>
      </c>
      <c r="G244">
        <v>0</v>
      </c>
      <c r="H244" t="s">
        <v>140</v>
      </c>
      <c r="I244" s="2">
        <f t="shared" ca="1" si="3"/>
        <v>46300</v>
      </c>
      <c r="J244" s="153">
        <f>Paramètres!$C$22</f>
        <v>46296</v>
      </c>
      <c r="K244" s="2">
        <f>Paramètres!$C$23</f>
        <v>46843</v>
      </c>
      <c r="L24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4">
        <f>Adhérents!E248</f>
        <v>0</v>
      </c>
      <c r="N244" t="str">
        <f>'Bulletin Adhésion Membre'!$B$24</f>
        <v/>
      </c>
      <c r="O244">
        <f>Adhérents!F248</f>
        <v>0</v>
      </c>
      <c r="P244" t="str">
        <f>IFERROR(VLOOKUP(Adhérents!D248,Liste!$A$2:$B$5,2,FALSE),"")</f>
        <v/>
      </c>
      <c r="Q244" t="str">
        <f>IFERROR(IF(COUNTIF(Adhérents!D$6:D248,Liste!$A$4)&gt;VLOOKUP('Bulletin Adhésion Membre'!$G$30,Paramètres!$B$8:$D$12,3,FALSE),VLOOKUP(Adhérents!D248,Liste!$A$2:$D$5,4,FALSE),VLOOKUP(Adhérents!D248,Liste!$A$2:$D$5,3,FALSE)),"")</f>
        <v/>
      </c>
      <c r="R244" t="s">
        <v>141</v>
      </c>
      <c r="S244" s="2">
        <v>46022</v>
      </c>
      <c r="T244" t="str">
        <f>CONCATENATE(Adhérents!M248,IF(Adhérents!N248&lt;&gt;0,"|",""),Adhérents!N248,IF(Adhérents!O248&lt;&gt;0,"|",""),Adhérents!O248)</f>
        <v/>
      </c>
      <c r="U244" t="str">
        <f>IFERROR(IF(Adhérents!L248="Sur la base du code postal","Chapitre "&amp;VLOOKUP(VALUE(LEFT(Adhérents!K248,2)),Liste!$N$2:$Q$102,4,FALSE),"Chapitre "&amp;Adhérents!L248),"")</f>
        <v/>
      </c>
    </row>
    <row r="245" spans="1:21">
      <c r="A245">
        <f>Adhérents!I249</f>
        <v>0</v>
      </c>
      <c r="B245">
        <f>Adhérents!H249</f>
        <v>0</v>
      </c>
      <c r="C245">
        <f>Adhérents!J249</f>
        <v>0</v>
      </c>
      <c r="D245" s="136">
        <f>Adhérents!K249</f>
        <v>0</v>
      </c>
      <c r="E245" t="s">
        <v>139</v>
      </c>
      <c r="F245" t="str">
        <f>IF(Adhérents!G249="M.","M",IF(Adhérents!G249="Mme","F",""))</f>
        <v/>
      </c>
      <c r="G245">
        <v>0</v>
      </c>
      <c r="H245" t="s">
        <v>140</v>
      </c>
      <c r="I245" s="2">
        <f t="shared" ca="1" si="3"/>
        <v>46300</v>
      </c>
      <c r="J245" s="153">
        <f>Paramètres!$C$22</f>
        <v>46296</v>
      </c>
      <c r="K245" s="2">
        <f>Paramètres!$C$23</f>
        <v>46843</v>
      </c>
      <c r="L24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5">
        <f>Adhérents!E249</f>
        <v>0</v>
      </c>
      <c r="N245" t="str">
        <f>'Bulletin Adhésion Membre'!$B$24</f>
        <v/>
      </c>
      <c r="O245">
        <f>Adhérents!F249</f>
        <v>0</v>
      </c>
      <c r="P245" t="str">
        <f>IFERROR(VLOOKUP(Adhérents!D249,Liste!$A$2:$B$5,2,FALSE),"")</f>
        <v/>
      </c>
      <c r="Q245" t="str">
        <f>IFERROR(IF(COUNTIF(Adhérents!D$6:D249,Liste!$A$4)&gt;VLOOKUP('Bulletin Adhésion Membre'!$G$30,Paramètres!$B$8:$D$12,3,FALSE),VLOOKUP(Adhérents!D249,Liste!$A$2:$D$5,4,FALSE),VLOOKUP(Adhérents!D249,Liste!$A$2:$D$5,3,FALSE)),"")</f>
        <v/>
      </c>
      <c r="R245" t="s">
        <v>141</v>
      </c>
      <c r="S245" s="2">
        <v>46022</v>
      </c>
      <c r="T245" t="str">
        <f>CONCATENATE(Adhérents!M249,IF(Adhérents!N249&lt;&gt;0,"|",""),Adhérents!N249,IF(Adhérents!O249&lt;&gt;0,"|",""),Adhérents!O249)</f>
        <v/>
      </c>
      <c r="U245" t="str">
        <f>IFERROR(IF(Adhérents!L249="Sur la base du code postal","Chapitre "&amp;VLOOKUP(VALUE(LEFT(Adhérents!K249,2)),Liste!$N$2:$Q$102,4,FALSE),"Chapitre "&amp;Adhérents!L249),"")</f>
        <v/>
      </c>
    </row>
    <row r="246" spans="1:21">
      <c r="A246">
        <f>Adhérents!I250</f>
        <v>0</v>
      </c>
      <c r="B246">
        <f>Adhérents!H250</f>
        <v>0</v>
      </c>
      <c r="C246">
        <f>Adhérents!J250</f>
        <v>0</v>
      </c>
      <c r="D246" s="136">
        <f>Adhérents!K250</f>
        <v>0</v>
      </c>
      <c r="E246" t="s">
        <v>139</v>
      </c>
      <c r="F246" t="str">
        <f>IF(Adhérents!G250="M.","M",IF(Adhérents!G250="Mme","F",""))</f>
        <v/>
      </c>
      <c r="G246">
        <v>0</v>
      </c>
      <c r="H246" t="s">
        <v>140</v>
      </c>
      <c r="I246" s="2">
        <f t="shared" ca="1" si="3"/>
        <v>46300</v>
      </c>
      <c r="J246" s="153">
        <f>Paramètres!$C$22</f>
        <v>46296</v>
      </c>
      <c r="K246" s="2">
        <f>Paramètres!$C$23</f>
        <v>46843</v>
      </c>
      <c r="L24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6">
        <f>Adhérents!E250</f>
        <v>0</v>
      </c>
      <c r="N246" t="str">
        <f>'Bulletin Adhésion Membre'!$B$24</f>
        <v/>
      </c>
      <c r="O246">
        <f>Adhérents!F250</f>
        <v>0</v>
      </c>
      <c r="P246" t="str">
        <f>IFERROR(VLOOKUP(Adhérents!D250,Liste!$A$2:$B$5,2,FALSE),"")</f>
        <v/>
      </c>
      <c r="Q246" t="str">
        <f>IFERROR(IF(COUNTIF(Adhérents!D$6:D250,Liste!$A$4)&gt;VLOOKUP('Bulletin Adhésion Membre'!$G$30,Paramètres!$B$8:$D$12,3,FALSE),VLOOKUP(Adhérents!D250,Liste!$A$2:$D$5,4,FALSE),VLOOKUP(Adhérents!D250,Liste!$A$2:$D$5,3,FALSE)),"")</f>
        <v/>
      </c>
      <c r="R246" t="s">
        <v>141</v>
      </c>
      <c r="S246" s="2">
        <v>46022</v>
      </c>
      <c r="T246" t="str">
        <f>CONCATENATE(Adhérents!M250,IF(Adhérents!N250&lt;&gt;0,"|",""),Adhérents!N250,IF(Adhérents!O250&lt;&gt;0,"|",""),Adhérents!O250)</f>
        <v/>
      </c>
      <c r="U246" t="str">
        <f>IFERROR(IF(Adhérents!L250="Sur la base du code postal","Chapitre "&amp;VLOOKUP(VALUE(LEFT(Adhérents!K250,2)),Liste!$N$2:$Q$102,4,FALSE),"Chapitre "&amp;Adhérents!L250),"")</f>
        <v/>
      </c>
    </row>
    <row r="247" spans="1:21">
      <c r="A247">
        <f>Adhérents!I251</f>
        <v>0</v>
      </c>
      <c r="B247">
        <f>Adhérents!H251</f>
        <v>0</v>
      </c>
      <c r="C247">
        <f>Adhérents!J251</f>
        <v>0</v>
      </c>
      <c r="D247" s="136">
        <f>Adhérents!K251</f>
        <v>0</v>
      </c>
      <c r="E247" t="s">
        <v>139</v>
      </c>
      <c r="F247" t="str">
        <f>IF(Adhérents!G251="M.","M",IF(Adhérents!G251="Mme","F",""))</f>
        <v/>
      </c>
      <c r="G247">
        <v>0</v>
      </c>
      <c r="H247" t="s">
        <v>140</v>
      </c>
      <c r="I247" s="2">
        <f t="shared" ca="1" si="3"/>
        <v>46300</v>
      </c>
      <c r="J247" s="153">
        <f>Paramètres!$C$22</f>
        <v>46296</v>
      </c>
      <c r="K247" s="2">
        <f>Paramètres!$C$23</f>
        <v>46843</v>
      </c>
      <c r="L24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7">
        <f>Adhérents!E251</f>
        <v>0</v>
      </c>
      <c r="N247" t="str">
        <f>'Bulletin Adhésion Membre'!$B$24</f>
        <v/>
      </c>
      <c r="O247">
        <f>Adhérents!F251</f>
        <v>0</v>
      </c>
      <c r="P247" t="str">
        <f>IFERROR(VLOOKUP(Adhérents!D251,Liste!$A$2:$B$5,2,FALSE),"")</f>
        <v/>
      </c>
      <c r="Q247" t="str">
        <f>IFERROR(IF(COUNTIF(Adhérents!D$6:D251,Liste!$A$4)&gt;VLOOKUP('Bulletin Adhésion Membre'!$G$30,Paramètres!$B$8:$D$12,3,FALSE),VLOOKUP(Adhérents!D251,Liste!$A$2:$D$5,4,FALSE),VLOOKUP(Adhérents!D251,Liste!$A$2:$D$5,3,FALSE)),"")</f>
        <v/>
      </c>
      <c r="R247" t="s">
        <v>141</v>
      </c>
      <c r="S247" s="2">
        <v>46022</v>
      </c>
      <c r="T247" t="str">
        <f>CONCATENATE(Adhérents!M251,IF(Adhérents!N251&lt;&gt;0,"|",""),Adhérents!N251,IF(Adhérents!O251&lt;&gt;0,"|",""),Adhérents!O251)</f>
        <v/>
      </c>
      <c r="U247" t="str">
        <f>IFERROR(IF(Adhérents!L251="Sur la base du code postal","Chapitre "&amp;VLOOKUP(VALUE(LEFT(Adhérents!K251,2)),Liste!$N$2:$Q$102,4,FALSE),"Chapitre "&amp;Adhérents!L251),"")</f>
        <v/>
      </c>
    </row>
    <row r="248" spans="1:21">
      <c r="A248">
        <f>Adhérents!I252</f>
        <v>0</v>
      </c>
      <c r="B248">
        <f>Adhérents!H252</f>
        <v>0</v>
      </c>
      <c r="C248">
        <f>Adhérents!J252</f>
        <v>0</v>
      </c>
      <c r="D248" s="136">
        <f>Adhérents!K252</f>
        <v>0</v>
      </c>
      <c r="E248" t="s">
        <v>139</v>
      </c>
      <c r="F248" t="str">
        <f>IF(Adhérents!G252="M.","M",IF(Adhérents!G252="Mme","F",""))</f>
        <v/>
      </c>
      <c r="G248">
        <v>0</v>
      </c>
      <c r="H248" t="s">
        <v>140</v>
      </c>
      <c r="I248" s="2">
        <f t="shared" ca="1" si="3"/>
        <v>46300</v>
      </c>
      <c r="J248" s="153">
        <f>Paramètres!$C$22</f>
        <v>46296</v>
      </c>
      <c r="K248" s="2">
        <f>Paramètres!$C$23</f>
        <v>46843</v>
      </c>
      <c r="L24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8">
        <f>Adhérents!E252</f>
        <v>0</v>
      </c>
      <c r="N248" t="str">
        <f>'Bulletin Adhésion Membre'!$B$24</f>
        <v/>
      </c>
      <c r="O248">
        <f>Adhérents!F252</f>
        <v>0</v>
      </c>
      <c r="P248" t="str">
        <f>IFERROR(VLOOKUP(Adhérents!D252,Liste!$A$2:$B$5,2,FALSE),"")</f>
        <v/>
      </c>
      <c r="Q248" t="str">
        <f>IFERROR(IF(COUNTIF(Adhérents!D$6:D252,Liste!$A$4)&gt;VLOOKUP('Bulletin Adhésion Membre'!$G$30,Paramètres!$B$8:$D$12,3,FALSE),VLOOKUP(Adhérents!D252,Liste!$A$2:$D$5,4,FALSE),VLOOKUP(Adhérents!D252,Liste!$A$2:$D$5,3,FALSE)),"")</f>
        <v/>
      </c>
      <c r="R248" t="s">
        <v>141</v>
      </c>
      <c r="S248" s="2">
        <v>46022</v>
      </c>
      <c r="T248" t="str">
        <f>CONCATENATE(Adhérents!M252,IF(Adhérents!N252&lt;&gt;0,"|",""),Adhérents!N252,IF(Adhérents!O252&lt;&gt;0,"|",""),Adhérents!O252)</f>
        <v/>
      </c>
      <c r="U248" t="str">
        <f>IFERROR(IF(Adhérents!L252="Sur la base du code postal","Chapitre "&amp;VLOOKUP(VALUE(LEFT(Adhérents!K252,2)),Liste!$N$2:$Q$102,4,FALSE),"Chapitre "&amp;Adhérents!L252),"")</f>
        <v/>
      </c>
    </row>
    <row r="249" spans="1:21">
      <c r="A249">
        <f>Adhérents!I253</f>
        <v>0</v>
      </c>
      <c r="B249">
        <f>Adhérents!H253</f>
        <v>0</v>
      </c>
      <c r="C249">
        <f>Adhérents!J253</f>
        <v>0</v>
      </c>
      <c r="D249" s="136">
        <f>Adhérents!K253</f>
        <v>0</v>
      </c>
      <c r="E249" t="s">
        <v>139</v>
      </c>
      <c r="F249" t="str">
        <f>IF(Adhérents!G253="M.","M",IF(Adhérents!G253="Mme","F",""))</f>
        <v/>
      </c>
      <c r="G249">
        <v>0</v>
      </c>
      <c r="H249" t="s">
        <v>140</v>
      </c>
      <c r="I249" s="2">
        <f t="shared" ca="1" si="3"/>
        <v>46300</v>
      </c>
      <c r="J249" s="153">
        <f>Paramètres!$C$22</f>
        <v>46296</v>
      </c>
      <c r="K249" s="2">
        <f>Paramètres!$C$23</f>
        <v>46843</v>
      </c>
      <c r="L24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49">
        <f>Adhérents!E253</f>
        <v>0</v>
      </c>
      <c r="N249" t="str">
        <f>'Bulletin Adhésion Membre'!$B$24</f>
        <v/>
      </c>
      <c r="O249">
        <f>Adhérents!F253</f>
        <v>0</v>
      </c>
      <c r="P249" t="str">
        <f>IFERROR(VLOOKUP(Adhérents!D253,Liste!$A$2:$B$5,2,FALSE),"")</f>
        <v/>
      </c>
      <c r="Q249" t="str">
        <f>IFERROR(IF(COUNTIF(Adhérents!D$6:D253,Liste!$A$4)&gt;VLOOKUP('Bulletin Adhésion Membre'!$G$30,Paramètres!$B$8:$D$12,3,FALSE),VLOOKUP(Adhérents!D253,Liste!$A$2:$D$5,4,FALSE),VLOOKUP(Adhérents!D253,Liste!$A$2:$D$5,3,FALSE)),"")</f>
        <v/>
      </c>
      <c r="R249" t="s">
        <v>141</v>
      </c>
      <c r="S249" s="2">
        <v>46022</v>
      </c>
      <c r="T249" t="str">
        <f>CONCATENATE(Adhérents!M253,IF(Adhérents!N253&lt;&gt;0,"|",""),Adhérents!N253,IF(Adhérents!O253&lt;&gt;0,"|",""),Adhérents!O253)</f>
        <v/>
      </c>
      <c r="U249" t="str">
        <f>IFERROR(IF(Adhérents!L253="Sur la base du code postal","Chapitre "&amp;VLOOKUP(VALUE(LEFT(Adhérents!K253,2)),Liste!$N$2:$Q$102,4,FALSE),"Chapitre "&amp;Adhérents!L253),"")</f>
        <v/>
      </c>
    </row>
    <row r="250" spans="1:21">
      <c r="A250">
        <f>Adhérents!I254</f>
        <v>0</v>
      </c>
      <c r="B250">
        <f>Adhérents!H254</f>
        <v>0</v>
      </c>
      <c r="C250">
        <f>Adhérents!J254</f>
        <v>0</v>
      </c>
      <c r="D250" s="136">
        <f>Adhérents!K254</f>
        <v>0</v>
      </c>
      <c r="E250" t="s">
        <v>139</v>
      </c>
      <c r="F250" t="str">
        <f>IF(Adhérents!G254="M.","M",IF(Adhérents!G254="Mme","F",""))</f>
        <v/>
      </c>
      <c r="G250">
        <v>0</v>
      </c>
      <c r="H250" t="s">
        <v>140</v>
      </c>
      <c r="I250" s="2">
        <f t="shared" ca="1" si="3"/>
        <v>46300</v>
      </c>
      <c r="J250" s="153">
        <f>Paramètres!$C$22</f>
        <v>46296</v>
      </c>
      <c r="K250" s="2">
        <f>Paramètres!$C$23</f>
        <v>46843</v>
      </c>
      <c r="L25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0">
        <f>Adhérents!E254</f>
        <v>0</v>
      </c>
      <c r="N250" t="str">
        <f>'Bulletin Adhésion Membre'!$B$24</f>
        <v/>
      </c>
      <c r="O250">
        <f>Adhérents!F254</f>
        <v>0</v>
      </c>
      <c r="P250" t="str">
        <f>IFERROR(VLOOKUP(Adhérents!D254,Liste!$A$2:$B$5,2,FALSE),"")</f>
        <v/>
      </c>
      <c r="Q250" t="str">
        <f>IFERROR(IF(COUNTIF(Adhérents!D$6:D254,Liste!$A$4)&gt;VLOOKUP('Bulletin Adhésion Membre'!$G$30,Paramètres!$B$8:$D$12,3,FALSE),VLOOKUP(Adhérents!D254,Liste!$A$2:$D$5,4,FALSE),VLOOKUP(Adhérents!D254,Liste!$A$2:$D$5,3,FALSE)),"")</f>
        <v/>
      </c>
      <c r="R250" t="s">
        <v>141</v>
      </c>
      <c r="S250" s="2">
        <v>46022</v>
      </c>
      <c r="T250" t="str">
        <f>CONCATENATE(Adhérents!M254,IF(Adhérents!N254&lt;&gt;0,"|",""),Adhérents!N254,IF(Adhérents!O254&lt;&gt;0,"|",""),Adhérents!O254)</f>
        <v/>
      </c>
      <c r="U250" t="str">
        <f>IFERROR(IF(Adhérents!L254="Sur la base du code postal","Chapitre "&amp;VLOOKUP(VALUE(LEFT(Adhérents!K254,2)),Liste!$N$2:$Q$102,4,FALSE),"Chapitre "&amp;Adhérents!L254),"")</f>
        <v/>
      </c>
    </row>
    <row r="251" spans="1:21">
      <c r="A251">
        <f>Adhérents!I255</f>
        <v>0</v>
      </c>
      <c r="B251">
        <f>Adhérents!H255</f>
        <v>0</v>
      </c>
      <c r="C251">
        <f>Adhérents!J255</f>
        <v>0</v>
      </c>
      <c r="D251" s="136">
        <f>Adhérents!K255</f>
        <v>0</v>
      </c>
      <c r="E251" t="s">
        <v>139</v>
      </c>
      <c r="F251" t="str">
        <f>IF(Adhérents!G255="M.","M",IF(Adhérents!G255="Mme","F",""))</f>
        <v/>
      </c>
      <c r="G251">
        <v>0</v>
      </c>
      <c r="H251" t="s">
        <v>140</v>
      </c>
      <c r="I251" s="2">
        <f t="shared" ca="1" si="3"/>
        <v>46300</v>
      </c>
      <c r="J251" s="153">
        <f>Paramètres!$C$22</f>
        <v>46296</v>
      </c>
      <c r="K251" s="2">
        <f>Paramètres!$C$23</f>
        <v>46843</v>
      </c>
      <c r="L25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1">
        <f>Adhérents!E255</f>
        <v>0</v>
      </c>
      <c r="N251" t="str">
        <f>'Bulletin Adhésion Membre'!$B$24</f>
        <v/>
      </c>
      <c r="O251">
        <f>Adhérents!F255</f>
        <v>0</v>
      </c>
      <c r="P251" t="str">
        <f>IFERROR(VLOOKUP(Adhérents!D255,Liste!$A$2:$B$5,2,FALSE),"")</f>
        <v/>
      </c>
      <c r="Q251" t="str">
        <f>IFERROR(IF(COUNTIF(Adhérents!D$6:D255,Liste!$A$4)&gt;VLOOKUP('Bulletin Adhésion Membre'!$G$30,Paramètres!$B$8:$D$12,3,FALSE),VLOOKUP(Adhérents!D255,Liste!$A$2:$D$5,4,FALSE),VLOOKUP(Adhérents!D255,Liste!$A$2:$D$5,3,FALSE)),"")</f>
        <v/>
      </c>
      <c r="R251" t="s">
        <v>141</v>
      </c>
      <c r="S251" s="2">
        <v>46022</v>
      </c>
      <c r="T251" t="str">
        <f>CONCATENATE(Adhérents!M255,IF(Adhérents!N255&lt;&gt;0,"|",""),Adhérents!N255,IF(Adhérents!O255&lt;&gt;0,"|",""),Adhérents!O255)</f>
        <v/>
      </c>
      <c r="U251" t="str">
        <f>IFERROR(IF(Adhérents!L255="Sur la base du code postal","Chapitre "&amp;VLOOKUP(VALUE(LEFT(Adhérents!K255,2)),Liste!$N$2:$Q$102,4,FALSE),"Chapitre "&amp;Adhérents!L255),"")</f>
        <v/>
      </c>
    </row>
    <row r="252" spans="1:21">
      <c r="A252">
        <f>Adhérents!I256</f>
        <v>0</v>
      </c>
      <c r="B252">
        <f>Adhérents!H256</f>
        <v>0</v>
      </c>
      <c r="C252">
        <f>Adhérents!J256</f>
        <v>0</v>
      </c>
      <c r="D252" s="136">
        <f>Adhérents!K256</f>
        <v>0</v>
      </c>
      <c r="E252" t="s">
        <v>139</v>
      </c>
      <c r="F252" t="str">
        <f>IF(Adhérents!G256="M.","M",IF(Adhérents!G256="Mme","F",""))</f>
        <v/>
      </c>
      <c r="G252">
        <v>0</v>
      </c>
      <c r="H252" t="s">
        <v>140</v>
      </c>
      <c r="I252" s="2">
        <f t="shared" ca="1" si="3"/>
        <v>46300</v>
      </c>
      <c r="J252" s="153">
        <f>Paramètres!$C$22</f>
        <v>46296</v>
      </c>
      <c r="K252" s="2">
        <f>Paramètres!$C$23</f>
        <v>46843</v>
      </c>
      <c r="L25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2">
        <f>Adhérents!E256</f>
        <v>0</v>
      </c>
      <c r="N252" t="str">
        <f>'Bulletin Adhésion Membre'!$B$24</f>
        <v/>
      </c>
      <c r="O252">
        <f>Adhérents!F256</f>
        <v>0</v>
      </c>
      <c r="P252" t="str">
        <f>IFERROR(VLOOKUP(Adhérents!D256,Liste!$A$2:$B$5,2,FALSE),"")</f>
        <v/>
      </c>
      <c r="Q252" t="str">
        <f>IFERROR(IF(COUNTIF(Adhérents!D$6:D256,Liste!$A$4)&gt;VLOOKUP('Bulletin Adhésion Membre'!$G$30,Paramètres!$B$8:$D$12,3,FALSE),VLOOKUP(Adhérents!D256,Liste!$A$2:$D$5,4,FALSE),VLOOKUP(Adhérents!D256,Liste!$A$2:$D$5,3,FALSE)),"")</f>
        <v/>
      </c>
      <c r="R252" t="s">
        <v>141</v>
      </c>
      <c r="S252" s="2">
        <v>46022</v>
      </c>
      <c r="T252" t="str">
        <f>CONCATENATE(Adhérents!M256,IF(Adhérents!N256&lt;&gt;0,"|",""),Adhérents!N256,IF(Adhérents!O256&lt;&gt;0,"|",""),Adhérents!O256)</f>
        <v/>
      </c>
      <c r="U252" t="str">
        <f>IFERROR(IF(Adhérents!L256="Sur la base du code postal","Chapitre "&amp;VLOOKUP(VALUE(LEFT(Adhérents!K256,2)),Liste!$N$2:$Q$102,4,FALSE),"Chapitre "&amp;Adhérents!L256),"")</f>
        <v/>
      </c>
    </row>
    <row r="253" spans="1:21">
      <c r="A253">
        <f>Adhérents!I257</f>
        <v>0</v>
      </c>
      <c r="B253">
        <f>Adhérents!H257</f>
        <v>0</v>
      </c>
      <c r="C253">
        <f>Adhérents!J257</f>
        <v>0</v>
      </c>
      <c r="D253" s="136">
        <f>Adhérents!K257</f>
        <v>0</v>
      </c>
      <c r="E253" t="s">
        <v>139</v>
      </c>
      <c r="F253" t="str">
        <f>IF(Adhérents!G257="M.","M",IF(Adhérents!G257="Mme","F",""))</f>
        <v/>
      </c>
      <c r="G253">
        <v>0</v>
      </c>
      <c r="H253" t="s">
        <v>140</v>
      </c>
      <c r="I253" s="2">
        <f t="shared" ca="1" si="3"/>
        <v>46300</v>
      </c>
      <c r="J253" s="153">
        <f>Paramètres!$C$22</f>
        <v>46296</v>
      </c>
      <c r="K253" s="2">
        <f>Paramètres!$C$23</f>
        <v>46843</v>
      </c>
      <c r="L25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3">
        <f>Adhérents!E257</f>
        <v>0</v>
      </c>
      <c r="N253" t="str">
        <f>'Bulletin Adhésion Membre'!$B$24</f>
        <v/>
      </c>
      <c r="O253">
        <f>Adhérents!F257</f>
        <v>0</v>
      </c>
      <c r="P253" t="str">
        <f>IFERROR(VLOOKUP(Adhérents!D257,Liste!$A$2:$B$5,2,FALSE),"")</f>
        <v/>
      </c>
      <c r="Q253" t="str">
        <f>IFERROR(IF(COUNTIF(Adhérents!D$6:D257,Liste!$A$4)&gt;VLOOKUP('Bulletin Adhésion Membre'!$G$30,Paramètres!$B$8:$D$12,3,FALSE),VLOOKUP(Adhérents!D257,Liste!$A$2:$D$5,4,FALSE),VLOOKUP(Adhérents!D257,Liste!$A$2:$D$5,3,FALSE)),"")</f>
        <v/>
      </c>
      <c r="R253" t="s">
        <v>141</v>
      </c>
      <c r="S253" s="2">
        <v>46022</v>
      </c>
      <c r="T253" t="str">
        <f>CONCATENATE(Adhérents!M257,IF(Adhérents!N257&lt;&gt;0,"|",""),Adhérents!N257,IF(Adhérents!O257&lt;&gt;0,"|",""),Adhérents!O257)</f>
        <v/>
      </c>
      <c r="U253" t="str">
        <f>IFERROR(IF(Adhérents!L257="Sur la base du code postal","Chapitre "&amp;VLOOKUP(VALUE(LEFT(Adhérents!K257,2)),Liste!$N$2:$Q$102,4,FALSE),"Chapitre "&amp;Adhérents!L257),"")</f>
        <v/>
      </c>
    </row>
    <row r="254" spans="1:21">
      <c r="A254">
        <f>Adhérents!I258</f>
        <v>0</v>
      </c>
      <c r="B254">
        <f>Adhérents!H258</f>
        <v>0</v>
      </c>
      <c r="C254">
        <f>Adhérents!J258</f>
        <v>0</v>
      </c>
      <c r="D254" s="136">
        <f>Adhérents!K258</f>
        <v>0</v>
      </c>
      <c r="E254" t="s">
        <v>139</v>
      </c>
      <c r="F254" t="str">
        <f>IF(Adhérents!G258="M.","M",IF(Adhérents!G258="Mme","F",""))</f>
        <v/>
      </c>
      <c r="G254">
        <v>0</v>
      </c>
      <c r="H254" t="s">
        <v>140</v>
      </c>
      <c r="I254" s="2">
        <f t="shared" ca="1" si="3"/>
        <v>46300</v>
      </c>
      <c r="J254" s="153">
        <f>Paramètres!$C$22</f>
        <v>46296</v>
      </c>
      <c r="K254" s="2">
        <f>Paramètres!$C$23</f>
        <v>46843</v>
      </c>
      <c r="L25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4">
        <f>Adhérents!E258</f>
        <v>0</v>
      </c>
      <c r="N254" t="str">
        <f>'Bulletin Adhésion Membre'!$B$24</f>
        <v/>
      </c>
      <c r="O254">
        <f>Adhérents!F258</f>
        <v>0</v>
      </c>
      <c r="P254" t="str">
        <f>IFERROR(VLOOKUP(Adhérents!D258,Liste!$A$2:$B$5,2,FALSE),"")</f>
        <v/>
      </c>
      <c r="Q254" t="str">
        <f>IFERROR(IF(COUNTIF(Adhérents!D$6:D258,Liste!$A$4)&gt;VLOOKUP('Bulletin Adhésion Membre'!$G$30,Paramètres!$B$8:$D$12,3,FALSE),VLOOKUP(Adhérents!D258,Liste!$A$2:$D$5,4,FALSE),VLOOKUP(Adhérents!D258,Liste!$A$2:$D$5,3,FALSE)),"")</f>
        <v/>
      </c>
      <c r="R254" t="s">
        <v>141</v>
      </c>
      <c r="S254" s="2">
        <v>46022</v>
      </c>
      <c r="T254" t="str">
        <f>CONCATENATE(Adhérents!M258,IF(Adhérents!N258&lt;&gt;0,"|",""),Adhérents!N258,IF(Adhérents!O258&lt;&gt;0,"|",""),Adhérents!O258)</f>
        <v/>
      </c>
      <c r="U254" t="str">
        <f>IFERROR(IF(Adhérents!L258="Sur la base du code postal","Chapitre "&amp;VLOOKUP(VALUE(LEFT(Adhérents!K258,2)),Liste!$N$2:$Q$102,4,FALSE),"Chapitre "&amp;Adhérents!L258),"")</f>
        <v/>
      </c>
    </row>
    <row r="255" spans="1:21">
      <c r="A255">
        <f>Adhérents!I259</f>
        <v>0</v>
      </c>
      <c r="B255">
        <f>Adhérents!H259</f>
        <v>0</v>
      </c>
      <c r="C255">
        <f>Adhérents!J259</f>
        <v>0</v>
      </c>
      <c r="D255" s="136">
        <f>Adhérents!K259</f>
        <v>0</v>
      </c>
      <c r="E255" t="s">
        <v>139</v>
      </c>
      <c r="F255" t="str">
        <f>IF(Adhérents!G259="M.","M",IF(Adhérents!G259="Mme","F",""))</f>
        <v/>
      </c>
      <c r="G255">
        <v>0</v>
      </c>
      <c r="H255" t="s">
        <v>140</v>
      </c>
      <c r="I255" s="2">
        <f t="shared" ca="1" si="3"/>
        <v>46300</v>
      </c>
      <c r="J255" s="153">
        <f>Paramètres!$C$22</f>
        <v>46296</v>
      </c>
      <c r="K255" s="2">
        <f>Paramètres!$C$23</f>
        <v>46843</v>
      </c>
      <c r="L25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5">
        <f>Adhérents!E259</f>
        <v>0</v>
      </c>
      <c r="N255" t="str">
        <f>'Bulletin Adhésion Membre'!$B$24</f>
        <v/>
      </c>
      <c r="O255">
        <f>Adhérents!F259</f>
        <v>0</v>
      </c>
      <c r="P255" t="str">
        <f>IFERROR(VLOOKUP(Adhérents!D259,Liste!$A$2:$B$5,2,FALSE),"")</f>
        <v/>
      </c>
      <c r="Q255" t="str">
        <f>IFERROR(IF(COUNTIF(Adhérents!D$6:D259,Liste!$A$4)&gt;VLOOKUP('Bulletin Adhésion Membre'!$G$30,Paramètres!$B$8:$D$12,3,FALSE),VLOOKUP(Adhérents!D259,Liste!$A$2:$D$5,4,FALSE),VLOOKUP(Adhérents!D259,Liste!$A$2:$D$5,3,FALSE)),"")</f>
        <v/>
      </c>
      <c r="R255" t="s">
        <v>141</v>
      </c>
      <c r="S255" s="2">
        <v>46022</v>
      </c>
      <c r="T255" t="str">
        <f>CONCATENATE(Adhérents!M259,IF(Adhérents!N259&lt;&gt;0,"|",""),Adhérents!N259,IF(Adhérents!O259&lt;&gt;0,"|",""),Adhérents!O259)</f>
        <v/>
      </c>
      <c r="U255" t="str">
        <f>IFERROR(IF(Adhérents!L259="Sur la base du code postal","Chapitre "&amp;VLOOKUP(VALUE(LEFT(Adhérents!K259,2)),Liste!$N$2:$Q$102,4,FALSE),"Chapitre "&amp;Adhérents!L259),"")</f>
        <v/>
      </c>
    </row>
    <row r="256" spans="1:21">
      <c r="A256">
        <f>Adhérents!I260</f>
        <v>0</v>
      </c>
      <c r="B256">
        <f>Adhérents!H260</f>
        <v>0</v>
      </c>
      <c r="C256">
        <f>Adhérents!J260</f>
        <v>0</v>
      </c>
      <c r="D256" s="136">
        <f>Adhérents!K260</f>
        <v>0</v>
      </c>
      <c r="E256" t="s">
        <v>139</v>
      </c>
      <c r="F256" t="str">
        <f>IF(Adhérents!G260="M.","M",IF(Adhérents!G260="Mme","F",""))</f>
        <v/>
      </c>
      <c r="G256">
        <v>0</v>
      </c>
      <c r="H256" t="s">
        <v>140</v>
      </c>
      <c r="I256" s="2">
        <f t="shared" ca="1" si="3"/>
        <v>46300</v>
      </c>
      <c r="J256" s="153">
        <f>Paramètres!$C$22</f>
        <v>46296</v>
      </c>
      <c r="K256" s="2">
        <f>Paramètres!$C$23</f>
        <v>46843</v>
      </c>
      <c r="L25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6">
        <f>Adhérents!E260</f>
        <v>0</v>
      </c>
      <c r="N256" t="str">
        <f>'Bulletin Adhésion Membre'!$B$24</f>
        <v/>
      </c>
      <c r="O256">
        <f>Adhérents!F260</f>
        <v>0</v>
      </c>
      <c r="P256" t="str">
        <f>IFERROR(VLOOKUP(Adhérents!D260,Liste!$A$2:$B$5,2,FALSE),"")</f>
        <v/>
      </c>
      <c r="Q256" t="str">
        <f>IFERROR(IF(COUNTIF(Adhérents!D$6:D260,Liste!$A$4)&gt;VLOOKUP('Bulletin Adhésion Membre'!$G$30,Paramètres!$B$8:$D$12,3,FALSE),VLOOKUP(Adhérents!D260,Liste!$A$2:$D$5,4,FALSE),VLOOKUP(Adhérents!D260,Liste!$A$2:$D$5,3,FALSE)),"")</f>
        <v/>
      </c>
      <c r="R256" t="s">
        <v>141</v>
      </c>
      <c r="S256" s="2">
        <v>46022</v>
      </c>
      <c r="T256" t="str">
        <f>CONCATENATE(Adhérents!M260,IF(Adhérents!N260&lt;&gt;0,"|",""),Adhérents!N260,IF(Adhérents!O260&lt;&gt;0,"|",""),Adhérents!O260)</f>
        <v/>
      </c>
      <c r="U256" t="str">
        <f>IFERROR(IF(Adhérents!L260="Sur la base du code postal","Chapitre "&amp;VLOOKUP(VALUE(LEFT(Adhérents!K260,2)),Liste!$N$2:$Q$102,4,FALSE),"Chapitre "&amp;Adhérents!L260),"")</f>
        <v/>
      </c>
    </row>
    <row r="257" spans="1:21">
      <c r="A257">
        <f>Adhérents!I261</f>
        <v>0</v>
      </c>
      <c r="B257">
        <f>Adhérents!H261</f>
        <v>0</v>
      </c>
      <c r="C257">
        <f>Adhérents!J261</f>
        <v>0</v>
      </c>
      <c r="D257" s="136">
        <f>Adhérents!K261</f>
        <v>0</v>
      </c>
      <c r="E257" t="s">
        <v>139</v>
      </c>
      <c r="F257" t="str">
        <f>IF(Adhérents!G261="M.","M",IF(Adhérents!G261="Mme","F",""))</f>
        <v/>
      </c>
      <c r="G257">
        <v>0</v>
      </c>
      <c r="H257" t="s">
        <v>140</v>
      </c>
      <c r="I257" s="2">
        <f t="shared" ca="1" si="3"/>
        <v>46300</v>
      </c>
      <c r="J257" s="153">
        <f>Paramètres!$C$22</f>
        <v>46296</v>
      </c>
      <c r="K257" s="2">
        <f>Paramètres!$C$23</f>
        <v>46843</v>
      </c>
      <c r="L25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7">
        <f>Adhérents!E261</f>
        <v>0</v>
      </c>
      <c r="N257" t="str">
        <f>'Bulletin Adhésion Membre'!$B$24</f>
        <v/>
      </c>
      <c r="O257">
        <f>Adhérents!F261</f>
        <v>0</v>
      </c>
      <c r="P257" t="str">
        <f>IFERROR(VLOOKUP(Adhérents!D261,Liste!$A$2:$B$5,2,FALSE),"")</f>
        <v/>
      </c>
      <c r="Q257" t="str">
        <f>IFERROR(IF(COUNTIF(Adhérents!D$6:D261,Liste!$A$4)&gt;VLOOKUP('Bulletin Adhésion Membre'!$G$30,Paramètres!$B$8:$D$12,3,FALSE),VLOOKUP(Adhérents!D261,Liste!$A$2:$D$5,4,FALSE),VLOOKUP(Adhérents!D261,Liste!$A$2:$D$5,3,FALSE)),"")</f>
        <v/>
      </c>
      <c r="R257" t="s">
        <v>141</v>
      </c>
      <c r="S257" s="2">
        <v>46022</v>
      </c>
      <c r="T257" t="str">
        <f>CONCATENATE(Adhérents!M261,IF(Adhérents!N261&lt;&gt;0,"|",""),Adhérents!N261,IF(Adhérents!O261&lt;&gt;0,"|",""),Adhérents!O261)</f>
        <v/>
      </c>
      <c r="U257" t="str">
        <f>IFERROR(IF(Adhérents!L261="Sur la base du code postal","Chapitre "&amp;VLOOKUP(VALUE(LEFT(Adhérents!K261,2)),Liste!$N$2:$Q$102,4,FALSE),"Chapitre "&amp;Adhérents!L261),"")</f>
        <v/>
      </c>
    </row>
    <row r="258" spans="1:21">
      <c r="A258">
        <f>Adhérents!I262</f>
        <v>0</v>
      </c>
      <c r="B258">
        <f>Adhérents!H262</f>
        <v>0</v>
      </c>
      <c r="C258">
        <f>Adhérents!J262</f>
        <v>0</v>
      </c>
      <c r="D258" s="136">
        <f>Adhérents!K262</f>
        <v>0</v>
      </c>
      <c r="E258" t="s">
        <v>139</v>
      </c>
      <c r="F258" t="str">
        <f>IF(Adhérents!G262="M.","M",IF(Adhérents!G262="Mme","F",""))</f>
        <v/>
      </c>
      <c r="G258">
        <v>0</v>
      </c>
      <c r="H258" t="s">
        <v>140</v>
      </c>
      <c r="I258" s="2">
        <f t="shared" ca="1" si="3"/>
        <v>46300</v>
      </c>
      <c r="J258" s="153">
        <f>Paramètres!$C$22</f>
        <v>46296</v>
      </c>
      <c r="K258" s="2">
        <f>Paramètres!$C$23</f>
        <v>46843</v>
      </c>
      <c r="L25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8">
        <f>Adhérents!E262</f>
        <v>0</v>
      </c>
      <c r="N258" t="str">
        <f>'Bulletin Adhésion Membre'!$B$24</f>
        <v/>
      </c>
      <c r="O258">
        <f>Adhérents!F262</f>
        <v>0</v>
      </c>
      <c r="P258" t="str">
        <f>IFERROR(VLOOKUP(Adhérents!D262,Liste!$A$2:$B$5,2,FALSE),"")</f>
        <v/>
      </c>
      <c r="Q258" t="str">
        <f>IFERROR(IF(COUNTIF(Adhérents!D$6:D262,Liste!$A$4)&gt;VLOOKUP('Bulletin Adhésion Membre'!$G$30,Paramètres!$B$8:$D$12,3,FALSE),VLOOKUP(Adhérents!D262,Liste!$A$2:$D$5,4,FALSE),VLOOKUP(Adhérents!D262,Liste!$A$2:$D$5,3,FALSE)),"")</f>
        <v/>
      </c>
      <c r="R258" t="s">
        <v>141</v>
      </c>
      <c r="S258" s="2">
        <v>46022</v>
      </c>
      <c r="T258" t="str">
        <f>CONCATENATE(Adhérents!M262,IF(Adhérents!N262&lt;&gt;0,"|",""),Adhérents!N262,IF(Adhérents!O262&lt;&gt;0,"|",""),Adhérents!O262)</f>
        <v/>
      </c>
      <c r="U258" t="str">
        <f>IFERROR(IF(Adhérents!L262="Sur la base du code postal","Chapitre "&amp;VLOOKUP(VALUE(LEFT(Adhérents!K262,2)),Liste!$N$2:$Q$102,4,FALSE),"Chapitre "&amp;Adhérents!L262),"")</f>
        <v/>
      </c>
    </row>
    <row r="259" spans="1:21">
      <c r="A259">
        <f>Adhérents!I263</f>
        <v>0</v>
      </c>
      <c r="B259">
        <f>Adhérents!H263</f>
        <v>0</v>
      </c>
      <c r="C259">
        <f>Adhérents!J263</f>
        <v>0</v>
      </c>
      <c r="D259" s="136">
        <f>Adhérents!K263</f>
        <v>0</v>
      </c>
      <c r="E259" t="s">
        <v>139</v>
      </c>
      <c r="F259" t="str">
        <f>IF(Adhérents!G263="M.","M",IF(Adhérents!G263="Mme","F",""))</f>
        <v/>
      </c>
      <c r="G259">
        <v>0</v>
      </c>
      <c r="H259" t="s">
        <v>140</v>
      </c>
      <c r="I259" s="2">
        <f t="shared" ref="I259:I322" ca="1" si="4">TODAY()</f>
        <v>46300</v>
      </c>
      <c r="J259" s="153">
        <f>Paramètres!$C$22</f>
        <v>46296</v>
      </c>
      <c r="K259" s="2">
        <f>Paramètres!$C$23</f>
        <v>46843</v>
      </c>
      <c r="L25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59">
        <f>Adhérents!E263</f>
        <v>0</v>
      </c>
      <c r="N259" t="str">
        <f>'Bulletin Adhésion Membre'!$B$24</f>
        <v/>
      </c>
      <c r="O259">
        <f>Adhérents!F263</f>
        <v>0</v>
      </c>
      <c r="P259" t="str">
        <f>IFERROR(VLOOKUP(Adhérents!D263,Liste!$A$2:$B$5,2,FALSE),"")</f>
        <v/>
      </c>
      <c r="Q259" t="str">
        <f>IFERROR(IF(COUNTIF(Adhérents!D$6:D263,Liste!$A$4)&gt;VLOOKUP('Bulletin Adhésion Membre'!$G$30,Paramètres!$B$8:$D$12,3,FALSE),VLOOKUP(Adhérents!D263,Liste!$A$2:$D$5,4,FALSE),VLOOKUP(Adhérents!D263,Liste!$A$2:$D$5,3,FALSE)),"")</f>
        <v/>
      </c>
      <c r="R259" t="s">
        <v>141</v>
      </c>
      <c r="S259" s="2">
        <v>46022</v>
      </c>
      <c r="T259" t="str">
        <f>CONCATENATE(Adhérents!M263,IF(Adhérents!N263&lt;&gt;0,"|",""),Adhérents!N263,IF(Adhérents!O263&lt;&gt;0,"|",""),Adhérents!O263)</f>
        <v/>
      </c>
      <c r="U259" t="str">
        <f>IFERROR(IF(Adhérents!L263="Sur la base du code postal","Chapitre "&amp;VLOOKUP(VALUE(LEFT(Adhérents!K263,2)),Liste!$N$2:$Q$102,4,FALSE),"Chapitre "&amp;Adhérents!L263),"")</f>
        <v/>
      </c>
    </row>
    <row r="260" spans="1:21">
      <c r="A260">
        <f>Adhérents!I264</f>
        <v>0</v>
      </c>
      <c r="B260">
        <f>Adhérents!H264</f>
        <v>0</v>
      </c>
      <c r="C260">
        <f>Adhérents!J264</f>
        <v>0</v>
      </c>
      <c r="D260" s="136">
        <f>Adhérents!K264</f>
        <v>0</v>
      </c>
      <c r="E260" t="s">
        <v>139</v>
      </c>
      <c r="F260" t="str">
        <f>IF(Adhérents!G264="M.","M",IF(Adhérents!G264="Mme","F",""))</f>
        <v/>
      </c>
      <c r="G260">
        <v>0</v>
      </c>
      <c r="H260" t="s">
        <v>140</v>
      </c>
      <c r="I260" s="2">
        <f t="shared" ca="1" si="4"/>
        <v>46300</v>
      </c>
      <c r="J260" s="153">
        <f>Paramètres!$C$22</f>
        <v>46296</v>
      </c>
      <c r="K260" s="2">
        <f>Paramètres!$C$23</f>
        <v>46843</v>
      </c>
      <c r="L26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0">
        <f>Adhérents!E264</f>
        <v>0</v>
      </c>
      <c r="N260" t="str">
        <f>'Bulletin Adhésion Membre'!$B$24</f>
        <v/>
      </c>
      <c r="O260">
        <f>Adhérents!F264</f>
        <v>0</v>
      </c>
      <c r="P260" t="str">
        <f>IFERROR(VLOOKUP(Adhérents!D264,Liste!$A$2:$B$5,2,FALSE),"")</f>
        <v/>
      </c>
      <c r="Q260" t="str">
        <f>IFERROR(IF(COUNTIF(Adhérents!D$6:D264,Liste!$A$4)&gt;VLOOKUP('Bulletin Adhésion Membre'!$G$30,Paramètres!$B$8:$D$12,3,FALSE),VLOOKUP(Adhérents!D264,Liste!$A$2:$D$5,4,FALSE),VLOOKUP(Adhérents!D264,Liste!$A$2:$D$5,3,FALSE)),"")</f>
        <v/>
      </c>
      <c r="R260" t="s">
        <v>141</v>
      </c>
      <c r="S260" s="2">
        <v>46022</v>
      </c>
      <c r="T260" t="str">
        <f>CONCATENATE(Adhérents!M264,IF(Adhérents!N264&lt;&gt;0,"|",""),Adhérents!N264,IF(Adhérents!O264&lt;&gt;0,"|",""),Adhérents!O264)</f>
        <v/>
      </c>
      <c r="U260" t="str">
        <f>IFERROR(IF(Adhérents!L264="Sur la base du code postal","Chapitre "&amp;VLOOKUP(VALUE(LEFT(Adhérents!K264,2)),Liste!$N$2:$Q$102,4,FALSE),"Chapitre "&amp;Adhérents!L264),"")</f>
        <v/>
      </c>
    </row>
    <row r="261" spans="1:21">
      <c r="A261">
        <f>Adhérents!I265</f>
        <v>0</v>
      </c>
      <c r="B261">
        <f>Adhérents!H265</f>
        <v>0</v>
      </c>
      <c r="C261">
        <f>Adhérents!J265</f>
        <v>0</v>
      </c>
      <c r="D261" s="136">
        <f>Adhérents!K265</f>
        <v>0</v>
      </c>
      <c r="E261" t="s">
        <v>139</v>
      </c>
      <c r="F261" t="str">
        <f>IF(Adhérents!G265="M.","M",IF(Adhérents!G265="Mme","F",""))</f>
        <v/>
      </c>
      <c r="G261">
        <v>0</v>
      </c>
      <c r="H261" t="s">
        <v>140</v>
      </c>
      <c r="I261" s="2">
        <f t="shared" ca="1" si="4"/>
        <v>46300</v>
      </c>
      <c r="J261" s="153">
        <f>Paramètres!$C$22</f>
        <v>46296</v>
      </c>
      <c r="K261" s="2">
        <f>Paramètres!$C$23</f>
        <v>46843</v>
      </c>
      <c r="L26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1">
        <f>Adhérents!E265</f>
        <v>0</v>
      </c>
      <c r="N261" t="str">
        <f>'Bulletin Adhésion Membre'!$B$24</f>
        <v/>
      </c>
      <c r="O261">
        <f>Adhérents!F265</f>
        <v>0</v>
      </c>
      <c r="P261" t="str">
        <f>IFERROR(VLOOKUP(Adhérents!D265,Liste!$A$2:$B$5,2,FALSE),"")</f>
        <v/>
      </c>
      <c r="Q261" t="str">
        <f>IFERROR(IF(COUNTIF(Adhérents!D$6:D265,Liste!$A$4)&gt;VLOOKUP('Bulletin Adhésion Membre'!$G$30,Paramètres!$B$8:$D$12,3,FALSE),VLOOKUP(Adhérents!D265,Liste!$A$2:$D$5,4,FALSE),VLOOKUP(Adhérents!D265,Liste!$A$2:$D$5,3,FALSE)),"")</f>
        <v/>
      </c>
      <c r="R261" t="s">
        <v>141</v>
      </c>
      <c r="S261" s="2">
        <v>46022</v>
      </c>
      <c r="T261" t="str">
        <f>CONCATENATE(Adhérents!M265,IF(Adhérents!N265&lt;&gt;0,"|",""),Adhérents!N265,IF(Adhérents!O265&lt;&gt;0,"|",""),Adhérents!O265)</f>
        <v/>
      </c>
      <c r="U261" t="str">
        <f>IFERROR(IF(Adhérents!L265="Sur la base du code postal","Chapitre "&amp;VLOOKUP(VALUE(LEFT(Adhérents!K265,2)),Liste!$N$2:$Q$102,4,FALSE),"Chapitre "&amp;Adhérents!L265),"")</f>
        <v/>
      </c>
    </row>
    <row r="262" spans="1:21">
      <c r="A262">
        <f>Adhérents!I266</f>
        <v>0</v>
      </c>
      <c r="B262">
        <f>Adhérents!H266</f>
        <v>0</v>
      </c>
      <c r="C262">
        <f>Adhérents!J266</f>
        <v>0</v>
      </c>
      <c r="D262" s="136">
        <f>Adhérents!K266</f>
        <v>0</v>
      </c>
      <c r="E262" t="s">
        <v>139</v>
      </c>
      <c r="F262" t="str">
        <f>IF(Adhérents!G266="M.","M",IF(Adhérents!G266="Mme","F",""))</f>
        <v/>
      </c>
      <c r="G262">
        <v>0</v>
      </c>
      <c r="H262" t="s">
        <v>140</v>
      </c>
      <c r="I262" s="2">
        <f t="shared" ca="1" si="4"/>
        <v>46300</v>
      </c>
      <c r="J262" s="153">
        <f>Paramètres!$C$22</f>
        <v>46296</v>
      </c>
      <c r="K262" s="2">
        <f>Paramètres!$C$23</f>
        <v>46843</v>
      </c>
      <c r="L26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2">
        <f>Adhérents!E266</f>
        <v>0</v>
      </c>
      <c r="N262" t="str">
        <f>'Bulletin Adhésion Membre'!$B$24</f>
        <v/>
      </c>
      <c r="O262">
        <f>Adhérents!F266</f>
        <v>0</v>
      </c>
      <c r="P262" t="str">
        <f>IFERROR(VLOOKUP(Adhérents!D266,Liste!$A$2:$B$5,2,FALSE),"")</f>
        <v/>
      </c>
      <c r="Q262" t="str">
        <f>IFERROR(IF(COUNTIF(Adhérents!D$6:D266,Liste!$A$4)&gt;VLOOKUP('Bulletin Adhésion Membre'!$G$30,Paramètres!$B$8:$D$12,3,FALSE),VLOOKUP(Adhérents!D266,Liste!$A$2:$D$5,4,FALSE),VLOOKUP(Adhérents!D266,Liste!$A$2:$D$5,3,FALSE)),"")</f>
        <v/>
      </c>
      <c r="R262" t="s">
        <v>141</v>
      </c>
      <c r="S262" s="2">
        <v>46022</v>
      </c>
      <c r="T262" t="str">
        <f>CONCATENATE(Adhérents!M266,IF(Adhérents!N266&lt;&gt;0,"|",""),Adhérents!N266,IF(Adhérents!O266&lt;&gt;0,"|",""),Adhérents!O266)</f>
        <v/>
      </c>
      <c r="U262" t="str">
        <f>IFERROR(IF(Adhérents!L266="Sur la base du code postal","Chapitre "&amp;VLOOKUP(VALUE(LEFT(Adhérents!K266,2)),Liste!$N$2:$Q$102,4,FALSE),"Chapitre "&amp;Adhérents!L266),"")</f>
        <v/>
      </c>
    </row>
    <row r="263" spans="1:21">
      <c r="A263">
        <f>Adhérents!I267</f>
        <v>0</v>
      </c>
      <c r="B263">
        <f>Adhérents!H267</f>
        <v>0</v>
      </c>
      <c r="C263">
        <f>Adhérents!J267</f>
        <v>0</v>
      </c>
      <c r="D263" s="136">
        <f>Adhérents!K267</f>
        <v>0</v>
      </c>
      <c r="E263" t="s">
        <v>139</v>
      </c>
      <c r="F263" t="str">
        <f>IF(Adhérents!G267="M.","M",IF(Adhérents!G267="Mme","F",""))</f>
        <v/>
      </c>
      <c r="G263">
        <v>0</v>
      </c>
      <c r="H263" t="s">
        <v>140</v>
      </c>
      <c r="I263" s="2">
        <f t="shared" ca="1" si="4"/>
        <v>46300</v>
      </c>
      <c r="J263" s="153">
        <f>Paramètres!$C$22</f>
        <v>46296</v>
      </c>
      <c r="K263" s="2">
        <f>Paramètres!$C$23</f>
        <v>46843</v>
      </c>
      <c r="L26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3">
        <f>Adhérents!E267</f>
        <v>0</v>
      </c>
      <c r="N263" t="str">
        <f>'Bulletin Adhésion Membre'!$B$24</f>
        <v/>
      </c>
      <c r="O263">
        <f>Adhérents!F267</f>
        <v>0</v>
      </c>
      <c r="P263" t="str">
        <f>IFERROR(VLOOKUP(Adhérents!D267,Liste!$A$2:$B$5,2,FALSE),"")</f>
        <v/>
      </c>
      <c r="Q263" t="str">
        <f>IFERROR(IF(COUNTIF(Adhérents!D$6:D267,Liste!$A$4)&gt;VLOOKUP('Bulletin Adhésion Membre'!$G$30,Paramètres!$B$8:$D$12,3,FALSE),VLOOKUP(Adhérents!D267,Liste!$A$2:$D$5,4,FALSE),VLOOKUP(Adhérents!D267,Liste!$A$2:$D$5,3,FALSE)),"")</f>
        <v/>
      </c>
      <c r="R263" t="s">
        <v>141</v>
      </c>
      <c r="S263" s="2">
        <v>46022</v>
      </c>
      <c r="T263" t="str">
        <f>CONCATENATE(Adhérents!M267,IF(Adhérents!N267&lt;&gt;0,"|",""),Adhérents!N267,IF(Adhérents!O267&lt;&gt;0,"|",""),Adhérents!O267)</f>
        <v/>
      </c>
      <c r="U263" t="str">
        <f>IFERROR(IF(Adhérents!L267="Sur la base du code postal","Chapitre "&amp;VLOOKUP(VALUE(LEFT(Adhérents!K267,2)),Liste!$N$2:$Q$102,4,FALSE),"Chapitre "&amp;Adhérents!L267),"")</f>
        <v/>
      </c>
    </row>
    <row r="264" spans="1:21">
      <c r="A264">
        <f>Adhérents!I268</f>
        <v>0</v>
      </c>
      <c r="B264">
        <f>Adhérents!H268</f>
        <v>0</v>
      </c>
      <c r="C264">
        <f>Adhérents!J268</f>
        <v>0</v>
      </c>
      <c r="D264" s="136">
        <f>Adhérents!K268</f>
        <v>0</v>
      </c>
      <c r="E264" t="s">
        <v>139</v>
      </c>
      <c r="F264" t="str">
        <f>IF(Adhérents!G268="M.","M",IF(Adhérents!G268="Mme","F",""))</f>
        <v/>
      </c>
      <c r="G264">
        <v>0</v>
      </c>
      <c r="H264" t="s">
        <v>140</v>
      </c>
      <c r="I264" s="2">
        <f t="shared" ca="1" si="4"/>
        <v>46300</v>
      </c>
      <c r="J264" s="153">
        <f>Paramètres!$C$22</f>
        <v>46296</v>
      </c>
      <c r="K264" s="2">
        <f>Paramètres!$C$23</f>
        <v>46843</v>
      </c>
      <c r="L26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4">
        <f>Adhérents!E268</f>
        <v>0</v>
      </c>
      <c r="N264" t="str">
        <f>'Bulletin Adhésion Membre'!$B$24</f>
        <v/>
      </c>
      <c r="O264">
        <f>Adhérents!F268</f>
        <v>0</v>
      </c>
      <c r="P264" t="str">
        <f>IFERROR(VLOOKUP(Adhérents!D268,Liste!$A$2:$B$5,2,FALSE),"")</f>
        <v/>
      </c>
      <c r="Q264" t="str">
        <f>IFERROR(IF(COUNTIF(Adhérents!D$6:D268,Liste!$A$4)&gt;VLOOKUP('Bulletin Adhésion Membre'!$G$30,Paramètres!$B$8:$D$12,3,FALSE),VLOOKUP(Adhérents!D268,Liste!$A$2:$D$5,4,FALSE),VLOOKUP(Adhérents!D268,Liste!$A$2:$D$5,3,FALSE)),"")</f>
        <v/>
      </c>
      <c r="R264" t="s">
        <v>141</v>
      </c>
      <c r="S264" s="2">
        <v>46022</v>
      </c>
      <c r="T264" t="str">
        <f>CONCATENATE(Adhérents!M268,IF(Adhérents!N268&lt;&gt;0,"|",""),Adhérents!N268,IF(Adhérents!O268&lt;&gt;0,"|",""),Adhérents!O268)</f>
        <v/>
      </c>
      <c r="U264" t="str">
        <f>IFERROR(IF(Adhérents!L268="Sur la base du code postal","Chapitre "&amp;VLOOKUP(VALUE(LEFT(Adhérents!K268,2)),Liste!$N$2:$Q$102,4,FALSE),"Chapitre "&amp;Adhérents!L268),"")</f>
        <v/>
      </c>
    </row>
    <row r="265" spans="1:21">
      <c r="A265">
        <f>Adhérents!I269</f>
        <v>0</v>
      </c>
      <c r="B265">
        <f>Adhérents!H269</f>
        <v>0</v>
      </c>
      <c r="C265">
        <f>Adhérents!J269</f>
        <v>0</v>
      </c>
      <c r="D265" s="136">
        <f>Adhérents!K269</f>
        <v>0</v>
      </c>
      <c r="E265" t="s">
        <v>139</v>
      </c>
      <c r="F265" t="str">
        <f>IF(Adhérents!G269="M.","M",IF(Adhérents!G269="Mme","F",""))</f>
        <v/>
      </c>
      <c r="G265">
        <v>0</v>
      </c>
      <c r="H265" t="s">
        <v>140</v>
      </c>
      <c r="I265" s="2">
        <f t="shared" ca="1" si="4"/>
        <v>46300</v>
      </c>
      <c r="J265" s="153">
        <f>Paramètres!$C$22</f>
        <v>46296</v>
      </c>
      <c r="K265" s="2">
        <f>Paramètres!$C$23</f>
        <v>46843</v>
      </c>
      <c r="L26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5">
        <f>Adhérents!E269</f>
        <v>0</v>
      </c>
      <c r="N265" t="str">
        <f>'Bulletin Adhésion Membre'!$B$24</f>
        <v/>
      </c>
      <c r="O265">
        <f>Adhérents!F269</f>
        <v>0</v>
      </c>
      <c r="P265" t="str">
        <f>IFERROR(VLOOKUP(Adhérents!D269,Liste!$A$2:$B$5,2,FALSE),"")</f>
        <v/>
      </c>
      <c r="Q265" t="str">
        <f>IFERROR(IF(COUNTIF(Adhérents!D$6:D269,Liste!$A$4)&gt;VLOOKUP('Bulletin Adhésion Membre'!$G$30,Paramètres!$B$8:$D$12,3,FALSE),VLOOKUP(Adhérents!D269,Liste!$A$2:$D$5,4,FALSE),VLOOKUP(Adhérents!D269,Liste!$A$2:$D$5,3,FALSE)),"")</f>
        <v/>
      </c>
      <c r="R265" t="s">
        <v>141</v>
      </c>
      <c r="S265" s="2">
        <v>46022</v>
      </c>
      <c r="T265" t="str">
        <f>CONCATENATE(Adhérents!M269,IF(Adhérents!N269&lt;&gt;0,"|",""),Adhérents!N269,IF(Adhérents!O269&lt;&gt;0,"|",""),Adhérents!O269)</f>
        <v/>
      </c>
      <c r="U265" t="str">
        <f>IFERROR(IF(Adhérents!L269="Sur la base du code postal","Chapitre "&amp;VLOOKUP(VALUE(LEFT(Adhérents!K269,2)),Liste!$N$2:$Q$102,4,FALSE),"Chapitre "&amp;Adhérents!L269),"")</f>
        <v/>
      </c>
    </row>
    <row r="266" spans="1:21">
      <c r="A266">
        <f>Adhérents!I270</f>
        <v>0</v>
      </c>
      <c r="B266">
        <f>Adhérents!H270</f>
        <v>0</v>
      </c>
      <c r="C266">
        <f>Adhérents!J270</f>
        <v>0</v>
      </c>
      <c r="D266" s="136">
        <f>Adhérents!K270</f>
        <v>0</v>
      </c>
      <c r="E266" t="s">
        <v>139</v>
      </c>
      <c r="F266" t="str">
        <f>IF(Adhérents!G270="M.","M",IF(Adhérents!G270="Mme","F",""))</f>
        <v/>
      </c>
      <c r="G266">
        <v>0</v>
      </c>
      <c r="H266" t="s">
        <v>140</v>
      </c>
      <c r="I266" s="2">
        <f t="shared" ca="1" si="4"/>
        <v>46300</v>
      </c>
      <c r="J266" s="153">
        <f>Paramètres!$C$22</f>
        <v>46296</v>
      </c>
      <c r="K266" s="2">
        <f>Paramètres!$C$23</f>
        <v>46843</v>
      </c>
      <c r="L26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6">
        <f>Adhérents!E270</f>
        <v>0</v>
      </c>
      <c r="N266" t="str">
        <f>'Bulletin Adhésion Membre'!$B$24</f>
        <v/>
      </c>
      <c r="O266">
        <f>Adhérents!F270</f>
        <v>0</v>
      </c>
      <c r="P266" t="str">
        <f>IFERROR(VLOOKUP(Adhérents!D270,Liste!$A$2:$B$5,2,FALSE),"")</f>
        <v/>
      </c>
      <c r="Q266" t="str">
        <f>IFERROR(IF(COUNTIF(Adhérents!D$6:D270,Liste!$A$4)&gt;VLOOKUP('Bulletin Adhésion Membre'!$G$30,Paramètres!$B$8:$D$12,3,FALSE),VLOOKUP(Adhérents!D270,Liste!$A$2:$D$5,4,FALSE),VLOOKUP(Adhérents!D270,Liste!$A$2:$D$5,3,FALSE)),"")</f>
        <v/>
      </c>
      <c r="R266" t="s">
        <v>141</v>
      </c>
      <c r="S266" s="2">
        <v>46022</v>
      </c>
      <c r="T266" t="str">
        <f>CONCATENATE(Adhérents!M270,IF(Adhérents!N270&lt;&gt;0,"|",""),Adhérents!N270,IF(Adhérents!O270&lt;&gt;0,"|",""),Adhérents!O270)</f>
        <v/>
      </c>
      <c r="U266" t="str">
        <f>IFERROR(IF(Adhérents!L270="Sur la base du code postal","Chapitre "&amp;VLOOKUP(VALUE(LEFT(Adhérents!K270,2)),Liste!$N$2:$Q$102,4,FALSE),"Chapitre "&amp;Adhérents!L270),"")</f>
        <v/>
      </c>
    </row>
    <row r="267" spans="1:21">
      <c r="A267">
        <f>Adhérents!I271</f>
        <v>0</v>
      </c>
      <c r="B267">
        <f>Adhérents!H271</f>
        <v>0</v>
      </c>
      <c r="C267">
        <f>Adhérents!J271</f>
        <v>0</v>
      </c>
      <c r="D267" s="136">
        <f>Adhérents!K271</f>
        <v>0</v>
      </c>
      <c r="E267" t="s">
        <v>139</v>
      </c>
      <c r="F267" t="str">
        <f>IF(Adhérents!G271="M.","M",IF(Adhérents!G271="Mme","F",""))</f>
        <v/>
      </c>
      <c r="G267">
        <v>0</v>
      </c>
      <c r="H267" t="s">
        <v>140</v>
      </c>
      <c r="I267" s="2">
        <f t="shared" ca="1" si="4"/>
        <v>46300</v>
      </c>
      <c r="J267" s="153">
        <f>Paramètres!$C$22</f>
        <v>46296</v>
      </c>
      <c r="K267" s="2">
        <f>Paramètres!$C$23</f>
        <v>46843</v>
      </c>
      <c r="L26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7">
        <f>Adhérents!E271</f>
        <v>0</v>
      </c>
      <c r="N267" t="str">
        <f>'Bulletin Adhésion Membre'!$B$24</f>
        <v/>
      </c>
      <c r="O267">
        <f>Adhérents!F271</f>
        <v>0</v>
      </c>
      <c r="P267" t="str">
        <f>IFERROR(VLOOKUP(Adhérents!D271,Liste!$A$2:$B$5,2,FALSE),"")</f>
        <v/>
      </c>
      <c r="Q267" t="str">
        <f>IFERROR(IF(COUNTIF(Adhérents!D$6:D271,Liste!$A$4)&gt;VLOOKUP('Bulletin Adhésion Membre'!$G$30,Paramètres!$B$8:$D$12,3,FALSE),VLOOKUP(Adhérents!D271,Liste!$A$2:$D$5,4,FALSE),VLOOKUP(Adhérents!D271,Liste!$A$2:$D$5,3,FALSE)),"")</f>
        <v/>
      </c>
      <c r="R267" t="s">
        <v>141</v>
      </c>
      <c r="S267" s="2">
        <v>46022</v>
      </c>
      <c r="T267" t="str">
        <f>CONCATENATE(Adhérents!M271,IF(Adhérents!N271&lt;&gt;0,"|",""),Adhérents!N271,IF(Adhérents!O271&lt;&gt;0,"|",""),Adhérents!O271)</f>
        <v/>
      </c>
      <c r="U267" t="str">
        <f>IFERROR(IF(Adhérents!L271="Sur la base du code postal","Chapitre "&amp;VLOOKUP(VALUE(LEFT(Adhérents!K271,2)),Liste!$N$2:$Q$102,4,FALSE),"Chapitre "&amp;Adhérents!L271),"")</f>
        <v/>
      </c>
    </row>
    <row r="268" spans="1:21">
      <c r="A268">
        <f>Adhérents!I272</f>
        <v>0</v>
      </c>
      <c r="B268">
        <f>Adhérents!H272</f>
        <v>0</v>
      </c>
      <c r="C268">
        <f>Adhérents!J272</f>
        <v>0</v>
      </c>
      <c r="D268" s="136">
        <f>Adhérents!K272</f>
        <v>0</v>
      </c>
      <c r="E268" t="s">
        <v>139</v>
      </c>
      <c r="F268" t="str">
        <f>IF(Adhérents!G272="M.","M",IF(Adhérents!G272="Mme","F",""))</f>
        <v/>
      </c>
      <c r="G268">
        <v>0</v>
      </c>
      <c r="H268" t="s">
        <v>140</v>
      </c>
      <c r="I268" s="2">
        <f t="shared" ca="1" si="4"/>
        <v>46300</v>
      </c>
      <c r="J268" s="153">
        <f>Paramètres!$C$22</f>
        <v>46296</v>
      </c>
      <c r="K268" s="2">
        <f>Paramètres!$C$23</f>
        <v>46843</v>
      </c>
      <c r="L26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8">
        <f>Adhérents!E272</f>
        <v>0</v>
      </c>
      <c r="N268" t="str">
        <f>'Bulletin Adhésion Membre'!$B$24</f>
        <v/>
      </c>
      <c r="O268">
        <f>Adhérents!F272</f>
        <v>0</v>
      </c>
      <c r="P268" t="str">
        <f>IFERROR(VLOOKUP(Adhérents!D272,Liste!$A$2:$B$5,2,FALSE),"")</f>
        <v/>
      </c>
      <c r="Q268" t="str">
        <f>IFERROR(IF(COUNTIF(Adhérents!D$6:D272,Liste!$A$4)&gt;VLOOKUP('Bulletin Adhésion Membre'!$G$30,Paramètres!$B$8:$D$12,3,FALSE),VLOOKUP(Adhérents!D272,Liste!$A$2:$D$5,4,FALSE),VLOOKUP(Adhérents!D272,Liste!$A$2:$D$5,3,FALSE)),"")</f>
        <v/>
      </c>
      <c r="R268" t="s">
        <v>141</v>
      </c>
      <c r="S268" s="2">
        <v>46022</v>
      </c>
      <c r="T268" t="str">
        <f>CONCATENATE(Adhérents!M272,IF(Adhérents!N272&lt;&gt;0,"|",""),Adhérents!N272,IF(Adhérents!O272&lt;&gt;0,"|",""),Adhérents!O272)</f>
        <v/>
      </c>
      <c r="U268" t="str">
        <f>IFERROR(IF(Adhérents!L272="Sur la base du code postal","Chapitre "&amp;VLOOKUP(VALUE(LEFT(Adhérents!K272,2)),Liste!$N$2:$Q$102,4,FALSE),"Chapitre "&amp;Adhérents!L272),"")</f>
        <v/>
      </c>
    </row>
    <row r="269" spans="1:21">
      <c r="A269">
        <f>Adhérents!I273</f>
        <v>0</v>
      </c>
      <c r="B269">
        <f>Adhérents!H273</f>
        <v>0</v>
      </c>
      <c r="C269">
        <f>Adhérents!J273</f>
        <v>0</v>
      </c>
      <c r="D269" s="136">
        <f>Adhérents!K273</f>
        <v>0</v>
      </c>
      <c r="E269" t="s">
        <v>139</v>
      </c>
      <c r="F269" t="str">
        <f>IF(Adhérents!G273="M.","M",IF(Adhérents!G273="Mme","F",""))</f>
        <v/>
      </c>
      <c r="G269">
        <v>0</v>
      </c>
      <c r="H269" t="s">
        <v>140</v>
      </c>
      <c r="I269" s="2">
        <f t="shared" ca="1" si="4"/>
        <v>46300</v>
      </c>
      <c r="J269" s="153">
        <f>Paramètres!$C$22</f>
        <v>46296</v>
      </c>
      <c r="K269" s="2">
        <f>Paramètres!$C$23</f>
        <v>46843</v>
      </c>
      <c r="L26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69">
        <f>Adhérents!E273</f>
        <v>0</v>
      </c>
      <c r="N269" t="str">
        <f>'Bulletin Adhésion Membre'!$B$24</f>
        <v/>
      </c>
      <c r="O269">
        <f>Adhérents!F273</f>
        <v>0</v>
      </c>
      <c r="P269" t="str">
        <f>IFERROR(VLOOKUP(Adhérents!D273,Liste!$A$2:$B$5,2,FALSE),"")</f>
        <v/>
      </c>
      <c r="Q269" t="str">
        <f>IFERROR(IF(COUNTIF(Adhérents!D$6:D273,Liste!$A$4)&gt;VLOOKUP('Bulletin Adhésion Membre'!$G$30,Paramètres!$B$8:$D$12,3,FALSE),VLOOKUP(Adhérents!D273,Liste!$A$2:$D$5,4,FALSE),VLOOKUP(Adhérents!D273,Liste!$A$2:$D$5,3,FALSE)),"")</f>
        <v/>
      </c>
      <c r="R269" t="s">
        <v>141</v>
      </c>
      <c r="S269" s="2">
        <v>46022</v>
      </c>
      <c r="T269" t="str">
        <f>CONCATENATE(Adhérents!M273,IF(Adhérents!N273&lt;&gt;0,"|",""),Adhérents!N273,IF(Adhérents!O273&lt;&gt;0,"|",""),Adhérents!O273)</f>
        <v/>
      </c>
      <c r="U269" t="str">
        <f>IFERROR(IF(Adhérents!L273="Sur la base du code postal","Chapitre "&amp;VLOOKUP(VALUE(LEFT(Adhérents!K273,2)),Liste!$N$2:$Q$102,4,FALSE),"Chapitre "&amp;Adhérents!L273),"")</f>
        <v/>
      </c>
    </row>
    <row r="270" spans="1:21">
      <c r="A270">
        <f>Adhérents!I274</f>
        <v>0</v>
      </c>
      <c r="B270">
        <f>Adhérents!H274</f>
        <v>0</v>
      </c>
      <c r="C270">
        <f>Adhérents!J274</f>
        <v>0</v>
      </c>
      <c r="D270" s="136">
        <f>Adhérents!K274</f>
        <v>0</v>
      </c>
      <c r="E270" t="s">
        <v>139</v>
      </c>
      <c r="F270" t="str">
        <f>IF(Adhérents!G274="M.","M",IF(Adhérents!G274="Mme","F",""))</f>
        <v/>
      </c>
      <c r="G270">
        <v>0</v>
      </c>
      <c r="H270" t="s">
        <v>140</v>
      </c>
      <c r="I270" s="2">
        <f t="shared" ca="1" si="4"/>
        <v>46300</v>
      </c>
      <c r="J270" s="153">
        <f>Paramètres!$C$22</f>
        <v>46296</v>
      </c>
      <c r="K270" s="2">
        <f>Paramètres!$C$23</f>
        <v>46843</v>
      </c>
      <c r="L27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0">
        <f>Adhérents!E274</f>
        <v>0</v>
      </c>
      <c r="N270" t="str">
        <f>'Bulletin Adhésion Membre'!$B$24</f>
        <v/>
      </c>
      <c r="O270">
        <f>Adhérents!F274</f>
        <v>0</v>
      </c>
      <c r="P270" t="str">
        <f>IFERROR(VLOOKUP(Adhérents!D274,Liste!$A$2:$B$5,2,FALSE),"")</f>
        <v/>
      </c>
      <c r="Q270" t="str">
        <f>IFERROR(IF(COUNTIF(Adhérents!D$6:D274,Liste!$A$4)&gt;VLOOKUP('Bulletin Adhésion Membre'!$G$30,Paramètres!$B$8:$D$12,3,FALSE),VLOOKUP(Adhérents!D274,Liste!$A$2:$D$5,4,FALSE),VLOOKUP(Adhérents!D274,Liste!$A$2:$D$5,3,FALSE)),"")</f>
        <v/>
      </c>
      <c r="R270" t="s">
        <v>141</v>
      </c>
      <c r="S270" s="2">
        <v>46022</v>
      </c>
      <c r="T270" t="str">
        <f>CONCATENATE(Adhérents!M274,IF(Adhérents!N274&lt;&gt;0,"|",""),Adhérents!N274,IF(Adhérents!O274&lt;&gt;0,"|",""),Adhérents!O274)</f>
        <v/>
      </c>
      <c r="U270" t="str">
        <f>IFERROR(IF(Adhérents!L274="Sur la base du code postal","Chapitre "&amp;VLOOKUP(VALUE(LEFT(Adhérents!K274,2)),Liste!$N$2:$Q$102,4,FALSE),"Chapitre "&amp;Adhérents!L274),"")</f>
        <v/>
      </c>
    </row>
    <row r="271" spans="1:21">
      <c r="A271">
        <f>Adhérents!I275</f>
        <v>0</v>
      </c>
      <c r="B271">
        <f>Adhérents!H275</f>
        <v>0</v>
      </c>
      <c r="C271">
        <f>Adhérents!J275</f>
        <v>0</v>
      </c>
      <c r="D271" s="136">
        <f>Adhérents!K275</f>
        <v>0</v>
      </c>
      <c r="E271" t="s">
        <v>139</v>
      </c>
      <c r="F271" t="str">
        <f>IF(Adhérents!G275="M.","M",IF(Adhérents!G275="Mme","F",""))</f>
        <v/>
      </c>
      <c r="G271">
        <v>0</v>
      </c>
      <c r="H271" t="s">
        <v>140</v>
      </c>
      <c r="I271" s="2">
        <f t="shared" ca="1" si="4"/>
        <v>46300</v>
      </c>
      <c r="J271" s="153">
        <f>Paramètres!$C$22</f>
        <v>46296</v>
      </c>
      <c r="K271" s="2">
        <f>Paramètres!$C$23</f>
        <v>46843</v>
      </c>
      <c r="L27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1">
        <f>Adhérents!E275</f>
        <v>0</v>
      </c>
      <c r="N271" t="str">
        <f>'Bulletin Adhésion Membre'!$B$24</f>
        <v/>
      </c>
      <c r="O271">
        <f>Adhérents!F275</f>
        <v>0</v>
      </c>
      <c r="P271" t="str">
        <f>IFERROR(VLOOKUP(Adhérents!D275,Liste!$A$2:$B$5,2,FALSE),"")</f>
        <v/>
      </c>
      <c r="Q271" t="str">
        <f>IFERROR(IF(COUNTIF(Adhérents!D$6:D275,Liste!$A$4)&gt;VLOOKUP('Bulletin Adhésion Membre'!$G$30,Paramètres!$B$8:$D$12,3,FALSE),VLOOKUP(Adhérents!D275,Liste!$A$2:$D$5,4,FALSE),VLOOKUP(Adhérents!D275,Liste!$A$2:$D$5,3,FALSE)),"")</f>
        <v/>
      </c>
      <c r="R271" t="s">
        <v>141</v>
      </c>
      <c r="S271" s="2">
        <v>46022</v>
      </c>
      <c r="T271" t="str">
        <f>CONCATENATE(Adhérents!M275,IF(Adhérents!N275&lt;&gt;0,"|",""),Adhérents!N275,IF(Adhérents!O275&lt;&gt;0,"|",""),Adhérents!O275)</f>
        <v/>
      </c>
      <c r="U271" t="str">
        <f>IFERROR(IF(Adhérents!L275="Sur la base du code postal","Chapitre "&amp;VLOOKUP(VALUE(LEFT(Adhérents!K275,2)),Liste!$N$2:$Q$102,4,FALSE),"Chapitre "&amp;Adhérents!L275),"")</f>
        <v/>
      </c>
    </row>
    <row r="272" spans="1:21">
      <c r="A272">
        <f>Adhérents!I276</f>
        <v>0</v>
      </c>
      <c r="B272">
        <f>Adhérents!H276</f>
        <v>0</v>
      </c>
      <c r="C272">
        <f>Adhérents!J276</f>
        <v>0</v>
      </c>
      <c r="D272" s="136">
        <f>Adhérents!K276</f>
        <v>0</v>
      </c>
      <c r="E272" t="s">
        <v>139</v>
      </c>
      <c r="F272" t="str">
        <f>IF(Adhérents!G276="M.","M",IF(Adhérents!G276="Mme","F",""))</f>
        <v/>
      </c>
      <c r="G272">
        <v>0</v>
      </c>
      <c r="H272" t="s">
        <v>140</v>
      </c>
      <c r="I272" s="2">
        <f t="shared" ca="1" si="4"/>
        <v>46300</v>
      </c>
      <c r="J272" s="153">
        <f>Paramètres!$C$22</f>
        <v>46296</v>
      </c>
      <c r="K272" s="2">
        <f>Paramètres!$C$23</f>
        <v>46843</v>
      </c>
      <c r="L27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2">
        <f>Adhérents!E276</f>
        <v>0</v>
      </c>
      <c r="N272" t="str">
        <f>'Bulletin Adhésion Membre'!$B$24</f>
        <v/>
      </c>
      <c r="O272">
        <f>Adhérents!F276</f>
        <v>0</v>
      </c>
      <c r="P272" t="str">
        <f>IFERROR(VLOOKUP(Adhérents!D276,Liste!$A$2:$B$5,2,FALSE),"")</f>
        <v/>
      </c>
      <c r="Q272" t="str">
        <f>IFERROR(IF(COUNTIF(Adhérents!D$6:D276,Liste!$A$4)&gt;VLOOKUP('Bulletin Adhésion Membre'!$G$30,Paramètres!$B$8:$D$12,3,FALSE),VLOOKUP(Adhérents!D276,Liste!$A$2:$D$5,4,FALSE),VLOOKUP(Adhérents!D276,Liste!$A$2:$D$5,3,FALSE)),"")</f>
        <v/>
      </c>
      <c r="R272" t="s">
        <v>141</v>
      </c>
      <c r="S272" s="2">
        <v>46022</v>
      </c>
      <c r="T272" t="str">
        <f>CONCATENATE(Adhérents!M276,IF(Adhérents!N276&lt;&gt;0,"|",""),Adhérents!N276,IF(Adhérents!O276&lt;&gt;0,"|",""),Adhérents!O276)</f>
        <v/>
      </c>
      <c r="U272" t="str">
        <f>IFERROR(IF(Adhérents!L276="Sur la base du code postal","Chapitre "&amp;VLOOKUP(VALUE(LEFT(Adhérents!K276,2)),Liste!$N$2:$Q$102,4,FALSE),"Chapitre "&amp;Adhérents!L276),"")</f>
        <v/>
      </c>
    </row>
    <row r="273" spans="1:21">
      <c r="A273">
        <f>Adhérents!I277</f>
        <v>0</v>
      </c>
      <c r="B273">
        <f>Adhérents!H277</f>
        <v>0</v>
      </c>
      <c r="C273">
        <f>Adhérents!J277</f>
        <v>0</v>
      </c>
      <c r="D273" s="136">
        <f>Adhérents!K277</f>
        <v>0</v>
      </c>
      <c r="E273" t="s">
        <v>139</v>
      </c>
      <c r="F273" t="str">
        <f>IF(Adhérents!G277="M.","M",IF(Adhérents!G277="Mme","F",""))</f>
        <v/>
      </c>
      <c r="G273">
        <v>0</v>
      </c>
      <c r="H273" t="s">
        <v>140</v>
      </c>
      <c r="I273" s="2">
        <f t="shared" ca="1" si="4"/>
        <v>46300</v>
      </c>
      <c r="J273" s="153">
        <f>Paramètres!$C$22</f>
        <v>46296</v>
      </c>
      <c r="K273" s="2">
        <f>Paramètres!$C$23</f>
        <v>46843</v>
      </c>
      <c r="L27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3">
        <f>Adhérents!E277</f>
        <v>0</v>
      </c>
      <c r="N273" t="str">
        <f>'Bulletin Adhésion Membre'!$B$24</f>
        <v/>
      </c>
      <c r="O273">
        <f>Adhérents!F277</f>
        <v>0</v>
      </c>
      <c r="P273" t="str">
        <f>IFERROR(VLOOKUP(Adhérents!D277,Liste!$A$2:$B$5,2,FALSE),"")</f>
        <v/>
      </c>
      <c r="Q273" t="str">
        <f>IFERROR(IF(COUNTIF(Adhérents!D$6:D277,Liste!$A$4)&gt;VLOOKUP('Bulletin Adhésion Membre'!$G$30,Paramètres!$B$8:$D$12,3,FALSE),VLOOKUP(Adhérents!D277,Liste!$A$2:$D$5,4,FALSE),VLOOKUP(Adhérents!D277,Liste!$A$2:$D$5,3,FALSE)),"")</f>
        <v/>
      </c>
      <c r="R273" t="s">
        <v>141</v>
      </c>
      <c r="S273" s="2">
        <v>46022</v>
      </c>
      <c r="T273" t="str">
        <f>CONCATENATE(Adhérents!M277,IF(Adhérents!N277&lt;&gt;0,"|",""),Adhérents!N277,IF(Adhérents!O277&lt;&gt;0,"|",""),Adhérents!O277)</f>
        <v/>
      </c>
      <c r="U273" t="str">
        <f>IFERROR(IF(Adhérents!L277="Sur la base du code postal","Chapitre "&amp;VLOOKUP(VALUE(LEFT(Adhérents!K277,2)),Liste!$N$2:$Q$102,4,FALSE),"Chapitre "&amp;Adhérents!L277),"")</f>
        <v/>
      </c>
    </row>
    <row r="274" spans="1:21">
      <c r="A274">
        <f>Adhérents!I278</f>
        <v>0</v>
      </c>
      <c r="B274">
        <f>Adhérents!H278</f>
        <v>0</v>
      </c>
      <c r="C274">
        <f>Adhérents!J278</f>
        <v>0</v>
      </c>
      <c r="D274" s="136">
        <f>Adhérents!K278</f>
        <v>0</v>
      </c>
      <c r="E274" t="s">
        <v>139</v>
      </c>
      <c r="F274" t="str">
        <f>IF(Adhérents!G278="M.","M",IF(Adhérents!G278="Mme","F",""))</f>
        <v/>
      </c>
      <c r="G274">
        <v>0</v>
      </c>
      <c r="H274" t="s">
        <v>140</v>
      </c>
      <c r="I274" s="2">
        <f t="shared" ca="1" si="4"/>
        <v>46300</v>
      </c>
      <c r="J274" s="153">
        <f>Paramètres!$C$22</f>
        <v>46296</v>
      </c>
      <c r="K274" s="2">
        <f>Paramètres!$C$23</f>
        <v>46843</v>
      </c>
      <c r="L27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4">
        <f>Adhérents!E278</f>
        <v>0</v>
      </c>
      <c r="N274" t="str">
        <f>'Bulletin Adhésion Membre'!$B$24</f>
        <v/>
      </c>
      <c r="O274">
        <f>Adhérents!F278</f>
        <v>0</v>
      </c>
      <c r="P274" t="str">
        <f>IFERROR(VLOOKUP(Adhérents!D278,Liste!$A$2:$B$5,2,FALSE),"")</f>
        <v/>
      </c>
      <c r="Q274" t="str">
        <f>IFERROR(IF(COUNTIF(Adhérents!D$6:D278,Liste!$A$4)&gt;VLOOKUP('Bulletin Adhésion Membre'!$G$30,Paramètres!$B$8:$D$12,3,FALSE),VLOOKUP(Adhérents!D278,Liste!$A$2:$D$5,4,FALSE),VLOOKUP(Adhérents!D278,Liste!$A$2:$D$5,3,FALSE)),"")</f>
        <v/>
      </c>
      <c r="R274" t="s">
        <v>141</v>
      </c>
      <c r="S274" s="2">
        <v>46022</v>
      </c>
      <c r="T274" t="str">
        <f>CONCATENATE(Adhérents!M278,IF(Adhérents!N278&lt;&gt;0,"|",""),Adhérents!N278,IF(Adhérents!O278&lt;&gt;0,"|",""),Adhérents!O278)</f>
        <v/>
      </c>
      <c r="U274" t="str">
        <f>IFERROR(IF(Adhérents!L278="Sur la base du code postal","Chapitre "&amp;VLOOKUP(VALUE(LEFT(Adhérents!K278,2)),Liste!$N$2:$Q$102,4,FALSE),"Chapitre "&amp;Adhérents!L278),"")</f>
        <v/>
      </c>
    </row>
    <row r="275" spans="1:21">
      <c r="A275">
        <f>Adhérents!I279</f>
        <v>0</v>
      </c>
      <c r="B275">
        <f>Adhérents!H279</f>
        <v>0</v>
      </c>
      <c r="C275">
        <f>Adhérents!J279</f>
        <v>0</v>
      </c>
      <c r="D275" s="136">
        <f>Adhérents!K279</f>
        <v>0</v>
      </c>
      <c r="E275" t="s">
        <v>139</v>
      </c>
      <c r="F275" t="str">
        <f>IF(Adhérents!G279="M.","M",IF(Adhérents!G279="Mme","F",""))</f>
        <v/>
      </c>
      <c r="G275">
        <v>0</v>
      </c>
      <c r="H275" t="s">
        <v>140</v>
      </c>
      <c r="I275" s="2">
        <f t="shared" ca="1" si="4"/>
        <v>46300</v>
      </c>
      <c r="J275" s="153">
        <f>Paramètres!$C$22</f>
        <v>46296</v>
      </c>
      <c r="K275" s="2">
        <f>Paramètres!$C$23</f>
        <v>46843</v>
      </c>
      <c r="L27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5">
        <f>Adhérents!E279</f>
        <v>0</v>
      </c>
      <c r="N275" t="str">
        <f>'Bulletin Adhésion Membre'!$B$24</f>
        <v/>
      </c>
      <c r="O275">
        <f>Adhérents!F279</f>
        <v>0</v>
      </c>
      <c r="P275" t="str">
        <f>IFERROR(VLOOKUP(Adhérents!D279,Liste!$A$2:$B$5,2,FALSE),"")</f>
        <v/>
      </c>
      <c r="Q275" t="str">
        <f>IFERROR(IF(COUNTIF(Adhérents!D$6:D279,Liste!$A$4)&gt;VLOOKUP('Bulletin Adhésion Membre'!$G$30,Paramètres!$B$8:$D$12,3,FALSE),VLOOKUP(Adhérents!D279,Liste!$A$2:$D$5,4,FALSE),VLOOKUP(Adhérents!D279,Liste!$A$2:$D$5,3,FALSE)),"")</f>
        <v/>
      </c>
      <c r="R275" t="s">
        <v>141</v>
      </c>
      <c r="S275" s="2">
        <v>46022</v>
      </c>
      <c r="T275" t="str">
        <f>CONCATENATE(Adhérents!M279,IF(Adhérents!N279&lt;&gt;0,"|",""),Adhérents!N279,IF(Adhérents!O279&lt;&gt;0,"|",""),Adhérents!O279)</f>
        <v/>
      </c>
      <c r="U275" t="str">
        <f>IFERROR(IF(Adhérents!L279="Sur la base du code postal","Chapitre "&amp;VLOOKUP(VALUE(LEFT(Adhérents!K279,2)),Liste!$N$2:$Q$102,4,FALSE),"Chapitre "&amp;Adhérents!L279),"")</f>
        <v/>
      </c>
    </row>
    <row r="276" spans="1:21">
      <c r="A276">
        <f>Adhérents!I280</f>
        <v>0</v>
      </c>
      <c r="B276">
        <f>Adhérents!H280</f>
        <v>0</v>
      </c>
      <c r="C276">
        <f>Adhérents!J280</f>
        <v>0</v>
      </c>
      <c r="D276" s="136">
        <f>Adhérents!K280</f>
        <v>0</v>
      </c>
      <c r="E276" t="s">
        <v>139</v>
      </c>
      <c r="F276" t="str">
        <f>IF(Adhérents!G280="M.","M",IF(Adhérents!G280="Mme","F",""))</f>
        <v/>
      </c>
      <c r="G276">
        <v>0</v>
      </c>
      <c r="H276" t="s">
        <v>140</v>
      </c>
      <c r="I276" s="2">
        <f t="shared" ca="1" si="4"/>
        <v>46300</v>
      </c>
      <c r="J276" s="153">
        <f>Paramètres!$C$22</f>
        <v>46296</v>
      </c>
      <c r="K276" s="2">
        <f>Paramètres!$C$23</f>
        <v>46843</v>
      </c>
      <c r="L27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6">
        <f>Adhérents!E280</f>
        <v>0</v>
      </c>
      <c r="N276" t="str">
        <f>'Bulletin Adhésion Membre'!$B$24</f>
        <v/>
      </c>
      <c r="O276">
        <f>Adhérents!F280</f>
        <v>0</v>
      </c>
      <c r="P276" t="str">
        <f>IFERROR(VLOOKUP(Adhérents!D280,Liste!$A$2:$B$5,2,FALSE),"")</f>
        <v/>
      </c>
      <c r="Q276" t="str">
        <f>IFERROR(IF(COUNTIF(Adhérents!D$6:D280,Liste!$A$4)&gt;VLOOKUP('Bulletin Adhésion Membre'!$G$30,Paramètres!$B$8:$D$12,3,FALSE),VLOOKUP(Adhérents!D280,Liste!$A$2:$D$5,4,FALSE),VLOOKUP(Adhérents!D280,Liste!$A$2:$D$5,3,FALSE)),"")</f>
        <v/>
      </c>
      <c r="R276" t="s">
        <v>141</v>
      </c>
      <c r="S276" s="2">
        <v>46022</v>
      </c>
      <c r="T276" t="str">
        <f>CONCATENATE(Adhérents!M280,IF(Adhérents!N280&lt;&gt;0,"|",""),Adhérents!N280,IF(Adhérents!O280&lt;&gt;0,"|",""),Adhérents!O280)</f>
        <v/>
      </c>
      <c r="U276" t="str">
        <f>IFERROR(IF(Adhérents!L280="Sur la base du code postal","Chapitre "&amp;VLOOKUP(VALUE(LEFT(Adhérents!K280,2)),Liste!$N$2:$Q$102,4,FALSE),"Chapitre "&amp;Adhérents!L280),"")</f>
        <v/>
      </c>
    </row>
    <row r="277" spans="1:21">
      <c r="A277">
        <f>Adhérents!I281</f>
        <v>0</v>
      </c>
      <c r="B277">
        <f>Adhérents!H281</f>
        <v>0</v>
      </c>
      <c r="C277">
        <f>Adhérents!J281</f>
        <v>0</v>
      </c>
      <c r="D277" s="136">
        <f>Adhérents!K281</f>
        <v>0</v>
      </c>
      <c r="E277" t="s">
        <v>139</v>
      </c>
      <c r="F277" t="str">
        <f>IF(Adhérents!G281="M.","M",IF(Adhérents!G281="Mme","F",""))</f>
        <v/>
      </c>
      <c r="G277">
        <v>0</v>
      </c>
      <c r="H277" t="s">
        <v>140</v>
      </c>
      <c r="I277" s="2">
        <f t="shared" ca="1" si="4"/>
        <v>46300</v>
      </c>
      <c r="J277" s="153">
        <f>Paramètres!$C$22</f>
        <v>46296</v>
      </c>
      <c r="K277" s="2">
        <f>Paramètres!$C$23</f>
        <v>46843</v>
      </c>
      <c r="L27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7">
        <f>Adhérents!E281</f>
        <v>0</v>
      </c>
      <c r="N277" t="str">
        <f>'Bulletin Adhésion Membre'!$B$24</f>
        <v/>
      </c>
      <c r="O277">
        <f>Adhérents!F281</f>
        <v>0</v>
      </c>
      <c r="P277" t="str">
        <f>IFERROR(VLOOKUP(Adhérents!D281,Liste!$A$2:$B$5,2,FALSE),"")</f>
        <v/>
      </c>
      <c r="Q277" t="str">
        <f>IFERROR(IF(COUNTIF(Adhérents!D$6:D281,Liste!$A$4)&gt;VLOOKUP('Bulletin Adhésion Membre'!$G$30,Paramètres!$B$8:$D$12,3,FALSE),VLOOKUP(Adhérents!D281,Liste!$A$2:$D$5,4,FALSE),VLOOKUP(Adhérents!D281,Liste!$A$2:$D$5,3,FALSE)),"")</f>
        <v/>
      </c>
      <c r="R277" t="s">
        <v>141</v>
      </c>
      <c r="S277" s="2">
        <v>46022</v>
      </c>
      <c r="T277" t="str">
        <f>CONCATENATE(Adhérents!M281,IF(Adhérents!N281&lt;&gt;0,"|",""),Adhérents!N281,IF(Adhérents!O281&lt;&gt;0,"|",""),Adhérents!O281)</f>
        <v/>
      </c>
      <c r="U277" t="str">
        <f>IFERROR(IF(Adhérents!L281="Sur la base du code postal","Chapitre "&amp;VLOOKUP(VALUE(LEFT(Adhérents!K281,2)),Liste!$N$2:$Q$102,4,FALSE),"Chapitre "&amp;Adhérents!L281),"")</f>
        <v/>
      </c>
    </row>
    <row r="278" spans="1:21">
      <c r="A278">
        <f>Adhérents!I282</f>
        <v>0</v>
      </c>
      <c r="B278">
        <f>Adhérents!H282</f>
        <v>0</v>
      </c>
      <c r="C278">
        <f>Adhérents!J282</f>
        <v>0</v>
      </c>
      <c r="D278" s="136">
        <f>Adhérents!K282</f>
        <v>0</v>
      </c>
      <c r="E278" t="s">
        <v>139</v>
      </c>
      <c r="F278" t="str">
        <f>IF(Adhérents!G282="M.","M",IF(Adhérents!G282="Mme","F",""))</f>
        <v/>
      </c>
      <c r="G278">
        <v>0</v>
      </c>
      <c r="H278" t="s">
        <v>140</v>
      </c>
      <c r="I278" s="2">
        <f t="shared" ca="1" si="4"/>
        <v>46300</v>
      </c>
      <c r="J278" s="153">
        <f>Paramètres!$C$22</f>
        <v>46296</v>
      </c>
      <c r="K278" s="2">
        <f>Paramètres!$C$23</f>
        <v>46843</v>
      </c>
      <c r="L27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8">
        <f>Adhérents!E282</f>
        <v>0</v>
      </c>
      <c r="N278" t="str">
        <f>'Bulletin Adhésion Membre'!$B$24</f>
        <v/>
      </c>
      <c r="O278">
        <f>Adhérents!F282</f>
        <v>0</v>
      </c>
      <c r="P278" t="str">
        <f>IFERROR(VLOOKUP(Adhérents!D282,Liste!$A$2:$B$5,2,FALSE),"")</f>
        <v/>
      </c>
      <c r="Q278" t="str">
        <f>IFERROR(IF(COUNTIF(Adhérents!D$6:D282,Liste!$A$4)&gt;VLOOKUP('Bulletin Adhésion Membre'!$G$30,Paramètres!$B$8:$D$12,3,FALSE),VLOOKUP(Adhérents!D282,Liste!$A$2:$D$5,4,FALSE),VLOOKUP(Adhérents!D282,Liste!$A$2:$D$5,3,FALSE)),"")</f>
        <v/>
      </c>
      <c r="R278" t="s">
        <v>141</v>
      </c>
      <c r="S278" s="2">
        <v>46022</v>
      </c>
      <c r="T278" t="str">
        <f>CONCATENATE(Adhérents!M282,IF(Adhérents!N282&lt;&gt;0,"|",""),Adhérents!N282,IF(Adhérents!O282&lt;&gt;0,"|",""),Adhérents!O282)</f>
        <v/>
      </c>
      <c r="U278" t="str">
        <f>IFERROR(IF(Adhérents!L282="Sur la base du code postal","Chapitre "&amp;VLOOKUP(VALUE(LEFT(Adhérents!K282,2)),Liste!$N$2:$Q$102,4,FALSE),"Chapitre "&amp;Adhérents!L282),"")</f>
        <v/>
      </c>
    </row>
    <row r="279" spans="1:21">
      <c r="A279">
        <f>Adhérents!I283</f>
        <v>0</v>
      </c>
      <c r="B279">
        <f>Adhérents!H283</f>
        <v>0</v>
      </c>
      <c r="C279">
        <f>Adhérents!J283</f>
        <v>0</v>
      </c>
      <c r="D279" s="136">
        <f>Adhérents!K283</f>
        <v>0</v>
      </c>
      <c r="E279" t="s">
        <v>139</v>
      </c>
      <c r="F279" t="str">
        <f>IF(Adhérents!G283="M.","M",IF(Adhérents!G283="Mme","F",""))</f>
        <v/>
      </c>
      <c r="G279">
        <v>0</v>
      </c>
      <c r="H279" t="s">
        <v>140</v>
      </c>
      <c r="I279" s="2">
        <f t="shared" ca="1" si="4"/>
        <v>46300</v>
      </c>
      <c r="J279" s="153">
        <f>Paramètres!$C$22</f>
        <v>46296</v>
      </c>
      <c r="K279" s="2">
        <f>Paramètres!$C$23</f>
        <v>46843</v>
      </c>
      <c r="L27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79">
        <f>Adhérents!E283</f>
        <v>0</v>
      </c>
      <c r="N279" t="str">
        <f>'Bulletin Adhésion Membre'!$B$24</f>
        <v/>
      </c>
      <c r="O279">
        <f>Adhérents!F283</f>
        <v>0</v>
      </c>
      <c r="P279" t="str">
        <f>IFERROR(VLOOKUP(Adhérents!D283,Liste!$A$2:$B$5,2,FALSE),"")</f>
        <v/>
      </c>
      <c r="Q279" t="str">
        <f>IFERROR(IF(COUNTIF(Adhérents!D$6:D283,Liste!$A$4)&gt;VLOOKUP('Bulletin Adhésion Membre'!$G$30,Paramètres!$B$8:$D$12,3,FALSE),VLOOKUP(Adhérents!D283,Liste!$A$2:$D$5,4,FALSE),VLOOKUP(Adhérents!D283,Liste!$A$2:$D$5,3,FALSE)),"")</f>
        <v/>
      </c>
      <c r="R279" t="s">
        <v>141</v>
      </c>
      <c r="S279" s="2">
        <v>46022</v>
      </c>
      <c r="T279" t="str">
        <f>CONCATENATE(Adhérents!M283,IF(Adhérents!N283&lt;&gt;0,"|",""),Adhérents!N283,IF(Adhérents!O283&lt;&gt;0,"|",""),Adhérents!O283)</f>
        <v/>
      </c>
      <c r="U279" t="str">
        <f>IFERROR(IF(Adhérents!L283="Sur la base du code postal","Chapitre "&amp;VLOOKUP(VALUE(LEFT(Adhérents!K283,2)),Liste!$N$2:$Q$102,4,FALSE),"Chapitre "&amp;Adhérents!L283),"")</f>
        <v/>
      </c>
    </row>
    <row r="280" spans="1:21">
      <c r="A280">
        <f>Adhérents!I284</f>
        <v>0</v>
      </c>
      <c r="B280">
        <f>Adhérents!H284</f>
        <v>0</v>
      </c>
      <c r="C280">
        <f>Adhérents!J284</f>
        <v>0</v>
      </c>
      <c r="D280" s="136">
        <f>Adhérents!K284</f>
        <v>0</v>
      </c>
      <c r="E280" t="s">
        <v>139</v>
      </c>
      <c r="F280" t="str">
        <f>IF(Adhérents!G284="M.","M",IF(Adhérents!G284="Mme","F",""))</f>
        <v/>
      </c>
      <c r="G280">
        <v>0</v>
      </c>
      <c r="H280" t="s">
        <v>140</v>
      </c>
      <c r="I280" s="2">
        <f t="shared" ca="1" si="4"/>
        <v>46300</v>
      </c>
      <c r="J280" s="153">
        <f>Paramètres!$C$22</f>
        <v>46296</v>
      </c>
      <c r="K280" s="2">
        <f>Paramètres!$C$23</f>
        <v>46843</v>
      </c>
      <c r="L28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0">
        <f>Adhérents!E284</f>
        <v>0</v>
      </c>
      <c r="N280" t="str">
        <f>'Bulletin Adhésion Membre'!$B$24</f>
        <v/>
      </c>
      <c r="O280">
        <f>Adhérents!F284</f>
        <v>0</v>
      </c>
      <c r="P280" t="str">
        <f>IFERROR(VLOOKUP(Adhérents!D284,Liste!$A$2:$B$5,2,FALSE),"")</f>
        <v/>
      </c>
      <c r="Q280" t="str">
        <f>IFERROR(IF(COUNTIF(Adhérents!D$6:D284,Liste!$A$4)&gt;VLOOKUP('Bulletin Adhésion Membre'!$G$30,Paramètres!$B$8:$D$12,3,FALSE),VLOOKUP(Adhérents!D284,Liste!$A$2:$D$5,4,FALSE),VLOOKUP(Adhérents!D284,Liste!$A$2:$D$5,3,FALSE)),"")</f>
        <v/>
      </c>
      <c r="R280" t="s">
        <v>141</v>
      </c>
      <c r="S280" s="2">
        <v>46022</v>
      </c>
      <c r="T280" t="str">
        <f>CONCATENATE(Adhérents!M284,IF(Adhérents!N284&lt;&gt;0,"|",""),Adhérents!N284,IF(Adhérents!O284&lt;&gt;0,"|",""),Adhérents!O284)</f>
        <v/>
      </c>
      <c r="U280" t="str">
        <f>IFERROR(IF(Adhérents!L284="Sur la base du code postal","Chapitre "&amp;VLOOKUP(VALUE(LEFT(Adhérents!K284,2)),Liste!$N$2:$Q$102,4,FALSE),"Chapitre "&amp;Adhérents!L284),"")</f>
        <v/>
      </c>
    </row>
    <row r="281" spans="1:21">
      <c r="A281">
        <f>Adhérents!I285</f>
        <v>0</v>
      </c>
      <c r="B281">
        <f>Adhérents!H285</f>
        <v>0</v>
      </c>
      <c r="C281">
        <f>Adhérents!J285</f>
        <v>0</v>
      </c>
      <c r="D281" s="136">
        <f>Adhérents!K285</f>
        <v>0</v>
      </c>
      <c r="E281" t="s">
        <v>139</v>
      </c>
      <c r="F281" t="str">
        <f>IF(Adhérents!G285="M.","M",IF(Adhérents!G285="Mme","F",""))</f>
        <v/>
      </c>
      <c r="G281">
        <v>0</v>
      </c>
      <c r="H281" t="s">
        <v>140</v>
      </c>
      <c r="I281" s="2">
        <f t="shared" ca="1" si="4"/>
        <v>46300</v>
      </c>
      <c r="J281" s="153">
        <f>Paramètres!$C$22</f>
        <v>46296</v>
      </c>
      <c r="K281" s="2">
        <f>Paramètres!$C$23</f>
        <v>46843</v>
      </c>
      <c r="L28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1">
        <f>Adhérents!E285</f>
        <v>0</v>
      </c>
      <c r="N281" t="str">
        <f>'Bulletin Adhésion Membre'!$B$24</f>
        <v/>
      </c>
      <c r="O281">
        <f>Adhérents!F285</f>
        <v>0</v>
      </c>
      <c r="P281" t="str">
        <f>IFERROR(VLOOKUP(Adhérents!D285,Liste!$A$2:$B$5,2,FALSE),"")</f>
        <v/>
      </c>
      <c r="Q281" t="str">
        <f>IFERROR(IF(COUNTIF(Adhérents!D$6:D285,Liste!$A$4)&gt;VLOOKUP('Bulletin Adhésion Membre'!$G$30,Paramètres!$B$8:$D$12,3,FALSE),VLOOKUP(Adhérents!D285,Liste!$A$2:$D$5,4,FALSE),VLOOKUP(Adhérents!D285,Liste!$A$2:$D$5,3,FALSE)),"")</f>
        <v/>
      </c>
      <c r="R281" t="s">
        <v>141</v>
      </c>
      <c r="S281" s="2">
        <v>46022</v>
      </c>
      <c r="T281" t="str">
        <f>CONCATENATE(Adhérents!M285,IF(Adhérents!N285&lt;&gt;0,"|",""),Adhérents!N285,IF(Adhérents!O285&lt;&gt;0,"|",""),Adhérents!O285)</f>
        <v/>
      </c>
      <c r="U281" t="str">
        <f>IFERROR(IF(Adhérents!L285="Sur la base du code postal","Chapitre "&amp;VLOOKUP(VALUE(LEFT(Adhérents!K285,2)),Liste!$N$2:$Q$102,4,FALSE),"Chapitre "&amp;Adhérents!L285),"")</f>
        <v/>
      </c>
    </row>
    <row r="282" spans="1:21">
      <c r="A282">
        <f>Adhérents!I286</f>
        <v>0</v>
      </c>
      <c r="B282">
        <f>Adhérents!H286</f>
        <v>0</v>
      </c>
      <c r="C282">
        <f>Adhérents!J286</f>
        <v>0</v>
      </c>
      <c r="D282" s="136">
        <f>Adhérents!K286</f>
        <v>0</v>
      </c>
      <c r="E282" t="s">
        <v>139</v>
      </c>
      <c r="F282" t="str">
        <f>IF(Adhérents!G286="M.","M",IF(Adhérents!G286="Mme","F",""))</f>
        <v/>
      </c>
      <c r="G282">
        <v>0</v>
      </c>
      <c r="H282" t="s">
        <v>140</v>
      </c>
      <c r="I282" s="2">
        <f t="shared" ca="1" si="4"/>
        <v>46300</v>
      </c>
      <c r="J282" s="153">
        <f>Paramètres!$C$22</f>
        <v>46296</v>
      </c>
      <c r="K282" s="2">
        <f>Paramètres!$C$23</f>
        <v>46843</v>
      </c>
      <c r="L28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2">
        <f>Adhérents!E286</f>
        <v>0</v>
      </c>
      <c r="N282" t="str">
        <f>'Bulletin Adhésion Membre'!$B$24</f>
        <v/>
      </c>
      <c r="O282">
        <f>Adhérents!F286</f>
        <v>0</v>
      </c>
      <c r="P282" t="str">
        <f>IFERROR(VLOOKUP(Adhérents!D286,Liste!$A$2:$B$5,2,FALSE),"")</f>
        <v/>
      </c>
      <c r="Q282" t="str">
        <f>IFERROR(IF(COUNTIF(Adhérents!D$6:D286,Liste!$A$4)&gt;VLOOKUP('Bulletin Adhésion Membre'!$G$30,Paramètres!$B$8:$D$12,3,FALSE),VLOOKUP(Adhérents!D286,Liste!$A$2:$D$5,4,FALSE),VLOOKUP(Adhérents!D286,Liste!$A$2:$D$5,3,FALSE)),"")</f>
        <v/>
      </c>
      <c r="R282" t="s">
        <v>141</v>
      </c>
      <c r="S282" s="2">
        <v>46022</v>
      </c>
      <c r="T282" t="str">
        <f>CONCATENATE(Adhérents!M286,IF(Adhérents!N286&lt;&gt;0,"|",""),Adhérents!N286,IF(Adhérents!O286&lt;&gt;0,"|",""),Adhérents!O286)</f>
        <v/>
      </c>
      <c r="U282" t="str">
        <f>IFERROR(IF(Adhérents!L286="Sur la base du code postal","Chapitre "&amp;VLOOKUP(VALUE(LEFT(Adhérents!K286,2)),Liste!$N$2:$Q$102,4,FALSE),"Chapitre "&amp;Adhérents!L286),"")</f>
        <v/>
      </c>
    </row>
    <row r="283" spans="1:21">
      <c r="A283">
        <f>Adhérents!I287</f>
        <v>0</v>
      </c>
      <c r="B283">
        <f>Adhérents!H287</f>
        <v>0</v>
      </c>
      <c r="C283">
        <f>Adhérents!J287</f>
        <v>0</v>
      </c>
      <c r="D283" s="136">
        <f>Adhérents!K287</f>
        <v>0</v>
      </c>
      <c r="E283" t="s">
        <v>139</v>
      </c>
      <c r="F283" t="str">
        <f>IF(Adhérents!G287="M.","M",IF(Adhérents!G287="Mme","F",""))</f>
        <v/>
      </c>
      <c r="G283">
        <v>0</v>
      </c>
      <c r="H283" t="s">
        <v>140</v>
      </c>
      <c r="I283" s="2">
        <f t="shared" ca="1" si="4"/>
        <v>46300</v>
      </c>
      <c r="J283" s="153">
        <f>Paramètres!$C$22</f>
        <v>46296</v>
      </c>
      <c r="K283" s="2">
        <f>Paramètres!$C$23</f>
        <v>46843</v>
      </c>
      <c r="L28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3">
        <f>Adhérents!E287</f>
        <v>0</v>
      </c>
      <c r="N283" t="str">
        <f>'Bulletin Adhésion Membre'!$B$24</f>
        <v/>
      </c>
      <c r="O283">
        <f>Adhérents!F287</f>
        <v>0</v>
      </c>
      <c r="P283" t="str">
        <f>IFERROR(VLOOKUP(Adhérents!D287,Liste!$A$2:$B$5,2,FALSE),"")</f>
        <v/>
      </c>
      <c r="Q283" t="str">
        <f>IFERROR(IF(COUNTIF(Adhérents!D$6:D287,Liste!$A$4)&gt;VLOOKUP('Bulletin Adhésion Membre'!$G$30,Paramètres!$B$8:$D$12,3,FALSE),VLOOKUP(Adhérents!D287,Liste!$A$2:$D$5,4,FALSE),VLOOKUP(Adhérents!D287,Liste!$A$2:$D$5,3,FALSE)),"")</f>
        <v/>
      </c>
      <c r="R283" t="s">
        <v>141</v>
      </c>
      <c r="S283" s="2">
        <v>46022</v>
      </c>
      <c r="T283" t="str">
        <f>CONCATENATE(Adhérents!M287,IF(Adhérents!N287&lt;&gt;0,"|",""),Adhérents!N287,IF(Adhérents!O287&lt;&gt;0,"|",""),Adhérents!O287)</f>
        <v/>
      </c>
      <c r="U283" t="str">
        <f>IFERROR(IF(Adhérents!L287="Sur la base du code postal","Chapitre "&amp;VLOOKUP(VALUE(LEFT(Adhérents!K287,2)),Liste!$N$2:$Q$102,4,FALSE),"Chapitre "&amp;Adhérents!L287),"")</f>
        <v/>
      </c>
    </row>
    <row r="284" spans="1:21">
      <c r="A284">
        <f>Adhérents!I288</f>
        <v>0</v>
      </c>
      <c r="B284">
        <f>Adhérents!H288</f>
        <v>0</v>
      </c>
      <c r="C284">
        <f>Adhérents!J288</f>
        <v>0</v>
      </c>
      <c r="D284" s="136">
        <f>Adhérents!K288</f>
        <v>0</v>
      </c>
      <c r="E284" t="s">
        <v>139</v>
      </c>
      <c r="F284" t="str">
        <f>IF(Adhérents!G288="M.","M",IF(Adhérents!G288="Mme","F",""))</f>
        <v/>
      </c>
      <c r="G284">
        <v>0</v>
      </c>
      <c r="H284" t="s">
        <v>140</v>
      </c>
      <c r="I284" s="2">
        <f t="shared" ca="1" si="4"/>
        <v>46300</v>
      </c>
      <c r="J284" s="153">
        <f>Paramètres!$C$22</f>
        <v>46296</v>
      </c>
      <c r="K284" s="2">
        <f>Paramètres!$C$23</f>
        <v>46843</v>
      </c>
      <c r="L28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4">
        <f>Adhérents!E288</f>
        <v>0</v>
      </c>
      <c r="N284" t="str">
        <f>'Bulletin Adhésion Membre'!$B$24</f>
        <v/>
      </c>
      <c r="O284">
        <f>Adhérents!F288</f>
        <v>0</v>
      </c>
      <c r="P284" t="str">
        <f>IFERROR(VLOOKUP(Adhérents!D288,Liste!$A$2:$B$5,2,FALSE),"")</f>
        <v/>
      </c>
      <c r="Q284" t="str">
        <f>IFERROR(IF(COUNTIF(Adhérents!D$6:D288,Liste!$A$4)&gt;VLOOKUP('Bulletin Adhésion Membre'!$G$30,Paramètres!$B$8:$D$12,3,FALSE),VLOOKUP(Adhérents!D288,Liste!$A$2:$D$5,4,FALSE),VLOOKUP(Adhérents!D288,Liste!$A$2:$D$5,3,FALSE)),"")</f>
        <v/>
      </c>
      <c r="R284" t="s">
        <v>141</v>
      </c>
      <c r="S284" s="2">
        <v>46022</v>
      </c>
      <c r="T284" t="str">
        <f>CONCATENATE(Adhérents!M288,IF(Adhérents!N288&lt;&gt;0,"|",""),Adhérents!N288,IF(Adhérents!O288&lt;&gt;0,"|",""),Adhérents!O288)</f>
        <v/>
      </c>
      <c r="U284" t="str">
        <f>IFERROR(IF(Adhérents!L288="Sur la base du code postal","Chapitre "&amp;VLOOKUP(VALUE(LEFT(Adhérents!K288,2)),Liste!$N$2:$Q$102,4,FALSE),"Chapitre "&amp;Adhérents!L288),"")</f>
        <v/>
      </c>
    </row>
    <row r="285" spans="1:21">
      <c r="A285">
        <f>Adhérents!I289</f>
        <v>0</v>
      </c>
      <c r="B285">
        <f>Adhérents!H289</f>
        <v>0</v>
      </c>
      <c r="C285">
        <f>Adhérents!J289</f>
        <v>0</v>
      </c>
      <c r="D285" s="136">
        <f>Adhérents!K289</f>
        <v>0</v>
      </c>
      <c r="E285" t="s">
        <v>139</v>
      </c>
      <c r="F285" t="str">
        <f>IF(Adhérents!G289="M.","M",IF(Adhérents!G289="Mme","F",""))</f>
        <v/>
      </c>
      <c r="G285">
        <v>0</v>
      </c>
      <c r="H285" t="s">
        <v>140</v>
      </c>
      <c r="I285" s="2">
        <f t="shared" ca="1" si="4"/>
        <v>46300</v>
      </c>
      <c r="J285" s="153">
        <f>Paramètres!$C$22</f>
        <v>46296</v>
      </c>
      <c r="K285" s="2">
        <f>Paramètres!$C$23</f>
        <v>46843</v>
      </c>
      <c r="L28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5">
        <f>Adhérents!E289</f>
        <v>0</v>
      </c>
      <c r="N285" t="str">
        <f>'Bulletin Adhésion Membre'!$B$24</f>
        <v/>
      </c>
      <c r="O285">
        <f>Adhérents!F289</f>
        <v>0</v>
      </c>
      <c r="P285" t="str">
        <f>IFERROR(VLOOKUP(Adhérents!D289,Liste!$A$2:$B$5,2,FALSE),"")</f>
        <v/>
      </c>
      <c r="Q285" t="str">
        <f>IFERROR(IF(COUNTIF(Adhérents!D$6:D289,Liste!$A$4)&gt;VLOOKUP('Bulletin Adhésion Membre'!$G$30,Paramètres!$B$8:$D$12,3,FALSE),VLOOKUP(Adhérents!D289,Liste!$A$2:$D$5,4,FALSE),VLOOKUP(Adhérents!D289,Liste!$A$2:$D$5,3,FALSE)),"")</f>
        <v/>
      </c>
      <c r="R285" t="s">
        <v>141</v>
      </c>
      <c r="S285" s="2">
        <v>46022</v>
      </c>
      <c r="T285" t="str">
        <f>CONCATENATE(Adhérents!M289,IF(Adhérents!N289&lt;&gt;0,"|",""),Adhérents!N289,IF(Adhérents!O289&lt;&gt;0,"|",""),Adhérents!O289)</f>
        <v/>
      </c>
      <c r="U285" t="str">
        <f>IFERROR(IF(Adhérents!L289="Sur la base du code postal","Chapitre "&amp;VLOOKUP(VALUE(LEFT(Adhérents!K289,2)),Liste!$N$2:$Q$102,4,FALSE),"Chapitre "&amp;Adhérents!L289),"")</f>
        <v/>
      </c>
    </row>
    <row r="286" spans="1:21">
      <c r="A286">
        <f>Adhérents!I290</f>
        <v>0</v>
      </c>
      <c r="B286">
        <f>Adhérents!H290</f>
        <v>0</v>
      </c>
      <c r="C286">
        <f>Adhérents!J290</f>
        <v>0</v>
      </c>
      <c r="D286" s="136">
        <f>Adhérents!K290</f>
        <v>0</v>
      </c>
      <c r="E286" t="s">
        <v>139</v>
      </c>
      <c r="F286" t="str">
        <f>IF(Adhérents!G290="M.","M",IF(Adhérents!G290="Mme","F",""))</f>
        <v/>
      </c>
      <c r="G286">
        <v>0</v>
      </c>
      <c r="H286" t="s">
        <v>140</v>
      </c>
      <c r="I286" s="2">
        <f t="shared" ca="1" si="4"/>
        <v>46300</v>
      </c>
      <c r="J286" s="153">
        <f>Paramètres!$C$22</f>
        <v>46296</v>
      </c>
      <c r="K286" s="2">
        <f>Paramètres!$C$23</f>
        <v>46843</v>
      </c>
      <c r="L28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6">
        <f>Adhérents!E290</f>
        <v>0</v>
      </c>
      <c r="N286" t="str">
        <f>'Bulletin Adhésion Membre'!$B$24</f>
        <v/>
      </c>
      <c r="O286">
        <f>Adhérents!F290</f>
        <v>0</v>
      </c>
      <c r="P286" t="str">
        <f>IFERROR(VLOOKUP(Adhérents!D290,Liste!$A$2:$B$5,2,FALSE),"")</f>
        <v/>
      </c>
      <c r="Q286" t="str">
        <f>IFERROR(IF(COUNTIF(Adhérents!D$6:D290,Liste!$A$4)&gt;VLOOKUP('Bulletin Adhésion Membre'!$G$30,Paramètres!$B$8:$D$12,3,FALSE),VLOOKUP(Adhérents!D290,Liste!$A$2:$D$5,4,FALSE),VLOOKUP(Adhérents!D290,Liste!$A$2:$D$5,3,FALSE)),"")</f>
        <v/>
      </c>
      <c r="R286" t="s">
        <v>141</v>
      </c>
      <c r="S286" s="2">
        <v>46022</v>
      </c>
      <c r="T286" t="str">
        <f>CONCATENATE(Adhérents!M290,IF(Adhérents!N290&lt;&gt;0,"|",""),Adhérents!N290,IF(Adhérents!O290&lt;&gt;0,"|",""),Adhérents!O290)</f>
        <v/>
      </c>
      <c r="U286" t="str">
        <f>IFERROR(IF(Adhérents!L290="Sur la base du code postal","Chapitre "&amp;VLOOKUP(VALUE(LEFT(Adhérents!K290,2)),Liste!$N$2:$Q$102,4,FALSE),"Chapitre "&amp;Adhérents!L290),"")</f>
        <v/>
      </c>
    </row>
    <row r="287" spans="1:21">
      <c r="A287">
        <f>Adhérents!I291</f>
        <v>0</v>
      </c>
      <c r="B287">
        <f>Adhérents!H291</f>
        <v>0</v>
      </c>
      <c r="C287">
        <f>Adhérents!J291</f>
        <v>0</v>
      </c>
      <c r="D287" s="136">
        <f>Adhérents!K291</f>
        <v>0</v>
      </c>
      <c r="E287" t="s">
        <v>139</v>
      </c>
      <c r="F287" t="str">
        <f>IF(Adhérents!G291="M.","M",IF(Adhérents!G291="Mme","F",""))</f>
        <v/>
      </c>
      <c r="G287">
        <v>0</v>
      </c>
      <c r="H287" t="s">
        <v>140</v>
      </c>
      <c r="I287" s="2">
        <f t="shared" ca="1" si="4"/>
        <v>46300</v>
      </c>
      <c r="J287" s="153">
        <f>Paramètres!$C$22</f>
        <v>46296</v>
      </c>
      <c r="K287" s="2">
        <f>Paramètres!$C$23</f>
        <v>46843</v>
      </c>
      <c r="L28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7">
        <f>Adhérents!E291</f>
        <v>0</v>
      </c>
      <c r="N287" t="str">
        <f>'Bulletin Adhésion Membre'!$B$24</f>
        <v/>
      </c>
      <c r="O287">
        <f>Adhérents!F291</f>
        <v>0</v>
      </c>
      <c r="P287" t="str">
        <f>IFERROR(VLOOKUP(Adhérents!D291,Liste!$A$2:$B$5,2,FALSE),"")</f>
        <v/>
      </c>
      <c r="Q287" t="str">
        <f>IFERROR(IF(COUNTIF(Adhérents!D$6:D291,Liste!$A$4)&gt;VLOOKUP('Bulletin Adhésion Membre'!$G$30,Paramètres!$B$8:$D$12,3,FALSE),VLOOKUP(Adhérents!D291,Liste!$A$2:$D$5,4,FALSE),VLOOKUP(Adhérents!D291,Liste!$A$2:$D$5,3,FALSE)),"")</f>
        <v/>
      </c>
      <c r="R287" t="s">
        <v>141</v>
      </c>
      <c r="S287" s="2">
        <v>46022</v>
      </c>
      <c r="T287" t="str">
        <f>CONCATENATE(Adhérents!M291,IF(Adhérents!N291&lt;&gt;0,"|",""),Adhérents!N291,IF(Adhérents!O291&lt;&gt;0,"|",""),Adhérents!O291)</f>
        <v/>
      </c>
      <c r="U287" t="str">
        <f>IFERROR(IF(Adhérents!L291="Sur la base du code postal","Chapitre "&amp;VLOOKUP(VALUE(LEFT(Adhérents!K291,2)),Liste!$N$2:$Q$102,4,FALSE),"Chapitre "&amp;Adhérents!L291),"")</f>
        <v/>
      </c>
    </row>
    <row r="288" spans="1:21">
      <c r="A288">
        <f>Adhérents!I292</f>
        <v>0</v>
      </c>
      <c r="B288">
        <f>Adhérents!H292</f>
        <v>0</v>
      </c>
      <c r="C288">
        <f>Adhérents!J292</f>
        <v>0</v>
      </c>
      <c r="D288" s="136">
        <f>Adhérents!K292</f>
        <v>0</v>
      </c>
      <c r="E288" t="s">
        <v>139</v>
      </c>
      <c r="F288" t="str">
        <f>IF(Adhérents!G292="M.","M",IF(Adhérents!G292="Mme","F",""))</f>
        <v/>
      </c>
      <c r="G288">
        <v>0</v>
      </c>
      <c r="H288" t="s">
        <v>140</v>
      </c>
      <c r="I288" s="2">
        <f t="shared" ca="1" si="4"/>
        <v>46300</v>
      </c>
      <c r="J288" s="153">
        <f>Paramètres!$C$22</f>
        <v>46296</v>
      </c>
      <c r="K288" s="2">
        <f>Paramètres!$C$23</f>
        <v>46843</v>
      </c>
      <c r="L28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8">
        <f>Adhérents!E292</f>
        <v>0</v>
      </c>
      <c r="N288" t="str">
        <f>'Bulletin Adhésion Membre'!$B$24</f>
        <v/>
      </c>
      <c r="O288">
        <f>Adhérents!F292</f>
        <v>0</v>
      </c>
      <c r="P288" t="str">
        <f>IFERROR(VLOOKUP(Adhérents!D292,Liste!$A$2:$B$5,2,FALSE),"")</f>
        <v/>
      </c>
      <c r="Q288" t="str">
        <f>IFERROR(IF(COUNTIF(Adhérents!D$6:D292,Liste!$A$4)&gt;VLOOKUP('Bulletin Adhésion Membre'!$G$30,Paramètres!$B$8:$D$12,3,FALSE),VLOOKUP(Adhérents!D292,Liste!$A$2:$D$5,4,FALSE),VLOOKUP(Adhérents!D292,Liste!$A$2:$D$5,3,FALSE)),"")</f>
        <v/>
      </c>
      <c r="R288" t="s">
        <v>141</v>
      </c>
      <c r="S288" s="2">
        <v>46022</v>
      </c>
      <c r="T288" t="str">
        <f>CONCATENATE(Adhérents!M292,IF(Adhérents!N292&lt;&gt;0,"|",""),Adhérents!N292,IF(Adhérents!O292&lt;&gt;0,"|",""),Adhérents!O292)</f>
        <v/>
      </c>
      <c r="U288" t="str">
        <f>IFERROR(IF(Adhérents!L292="Sur la base du code postal","Chapitre "&amp;VLOOKUP(VALUE(LEFT(Adhérents!K292,2)),Liste!$N$2:$Q$102,4,FALSE),"Chapitre "&amp;Adhérents!L292),"")</f>
        <v/>
      </c>
    </row>
    <row r="289" spans="1:21">
      <c r="A289">
        <f>Adhérents!I293</f>
        <v>0</v>
      </c>
      <c r="B289">
        <f>Adhérents!H293</f>
        <v>0</v>
      </c>
      <c r="C289">
        <f>Adhérents!J293</f>
        <v>0</v>
      </c>
      <c r="D289" s="136">
        <f>Adhérents!K293</f>
        <v>0</v>
      </c>
      <c r="E289" t="s">
        <v>139</v>
      </c>
      <c r="F289" t="str">
        <f>IF(Adhérents!G293="M.","M",IF(Adhérents!G293="Mme","F",""))</f>
        <v/>
      </c>
      <c r="G289">
        <v>0</v>
      </c>
      <c r="H289" t="s">
        <v>140</v>
      </c>
      <c r="I289" s="2">
        <f t="shared" ca="1" si="4"/>
        <v>46300</v>
      </c>
      <c r="J289" s="153">
        <f>Paramètres!$C$22</f>
        <v>46296</v>
      </c>
      <c r="K289" s="2">
        <f>Paramètres!$C$23</f>
        <v>46843</v>
      </c>
      <c r="L28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89">
        <f>Adhérents!E293</f>
        <v>0</v>
      </c>
      <c r="N289" t="str">
        <f>'Bulletin Adhésion Membre'!$B$24</f>
        <v/>
      </c>
      <c r="O289">
        <f>Adhérents!F293</f>
        <v>0</v>
      </c>
      <c r="P289" t="str">
        <f>IFERROR(VLOOKUP(Adhérents!D293,Liste!$A$2:$B$5,2,FALSE),"")</f>
        <v/>
      </c>
      <c r="Q289" t="str">
        <f>IFERROR(IF(COUNTIF(Adhérents!D$6:D293,Liste!$A$4)&gt;VLOOKUP('Bulletin Adhésion Membre'!$G$30,Paramètres!$B$8:$D$12,3,FALSE),VLOOKUP(Adhérents!D293,Liste!$A$2:$D$5,4,FALSE),VLOOKUP(Adhérents!D293,Liste!$A$2:$D$5,3,FALSE)),"")</f>
        <v/>
      </c>
      <c r="R289" t="s">
        <v>141</v>
      </c>
      <c r="S289" s="2">
        <v>46022</v>
      </c>
      <c r="T289" t="str">
        <f>CONCATENATE(Adhérents!M293,IF(Adhérents!N293&lt;&gt;0,"|",""),Adhérents!N293,IF(Adhérents!O293&lt;&gt;0,"|",""),Adhérents!O293)</f>
        <v/>
      </c>
      <c r="U289" t="str">
        <f>IFERROR(IF(Adhérents!L293="Sur la base du code postal","Chapitre "&amp;VLOOKUP(VALUE(LEFT(Adhérents!K293,2)),Liste!$N$2:$Q$102,4,FALSE),"Chapitre "&amp;Adhérents!L293),"")</f>
        <v/>
      </c>
    </row>
    <row r="290" spans="1:21">
      <c r="A290">
        <f>Adhérents!I294</f>
        <v>0</v>
      </c>
      <c r="B290">
        <f>Adhérents!H294</f>
        <v>0</v>
      </c>
      <c r="C290">
        <f>Adhérents!J294</f>
        <v>0</v>
      </c>
      <c r="D290" s="136">
        <f>Adhérents!K294</f>
        <v>0</v>
      </c>
      <c r="E290" t="s">
        <v>139</v>
      </c>
      <c r="F290" t="str">
        <f>IF(Adhérents!G294="M.","M",IF(Adhérents!G294="Mme","F",""))</f>
        <v/>
      </c>
      <c r="G290">
        <v>0</v>
      </c>
      <c r="H290" t="s">
        <v>140</v>
      </c>
      <c r="I290" s="2">
        <f t="shared" ca="1" si="4"/>
        <v>46300</v>
      </c>
      <c r="J290" s="153">
        <f>Paramètres!$C$22</f>
        <v>46296</v>
      </c>
      <c r="K290" s="2">
        <f>Paramètres!$C$23</f>
        <v>46843</v>
      </c>
      <c r="L29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0">
        <f>Adhérents!E294</f>
        <v>0</v>
      </c>
      <c r="N290" t="str">
        <f>'Bulletin Adhésion Membre'!$B$24</f>
        <v/>
      </c>
      <c r="O290">
        <f>Adhérents!F294</f>
        <v>0</v>
      </c>
      <c r="P290" t="str">
        <f>IFERROR(VLOOKUP(Adhérents!D294,Liste!$A$2:$B$5,2,FALSE),"")</f>
        <v/>
      </c>
      <c r="Q290" t="str">
        <f>IFERROR(IF(COUNTIF(Adhérents!D$6:D294,Liste!$A$4)&gt;VLOOKUP('Bulletin Adhésion Membre'!$G$30,Paramètres!$B$8:$D$12,3,FALSE),VLOOKUP(Adhérents!D294,Liste!$A$2:$D$5,4,FALSE),VLOOKUP(Adhérents!D294,Liste!$A$2:$D$5,3,FALSE)),"")</f>
        <v/>
      </c>
      <c r="R290" t="s">
        <v>141</v>
      </c>
      <c r="S290" s="2">
        <v>46022</v>
      </c>
      <c r="T290" t="str">
        <f>CONCATENATE(Adhérents!M294,IF(Adhérents!N294&lt;&gt;0,"|",""),Adhérents!N294,IF(Adhérents!O294&lt;&gt;0,"|",""),Adhérents!O294)</f>
        <v/>
      </c>
      <c r="U290" t="str">
        <f>IFERROR(IF(Adhérents!L294="Sur la base du code postal","Chapitre "&amp;VLOOKUP(VALUE(LEFT(Adhérents!K294,2)),Liste!$N$2:$Q$102,4,FALSE),"Chapitre "&amp;Adhérents!L294),"")</f>
        <v/>
      </c>
    </row>
    <row r="291" spans="1:21">
      <c r="A291">
        <f>Adhérents!I295</f>
        <v>0</v>
      </c>
      <c r="B291">
        <f>Adhérents!H295</f>
        <v>0</v>
      </c>
      <c r="C291">
        <f>Adhérents!J295</f>
        <v>0</v>
      </c>
      <c r="D291" s="136">
        <f>Adhérents!K295</f>
        <v>0</v>
      </c>
      <c r="E291" t="s">
        <v>139</v>
      </c>
      <c r="F291" t="str">
        <f>IF(Adhérents!G295="M.","M",IF(Adhérents!G295="Mme","F",""))</f>
        <v/>
      </c>
      <c r="G291">
        <v>0</v>
      </c>
      <c r="H291" t="s">
        <v>140</v>
      </c>
      <c r="I291" s="2">
        <f t="shared" ca="1" si="4"/>
        <v>46300</v>
      </c>
      <c r="J291" s="153">
        <f>Paramètres!$C$22</f>
        <v>46296</v>
      </c>
      <c r="K291" s="2">
        <f>Paramètres!$C$23</f>
        <v>46843</v>
      </c>
      <c r="L29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1">
        <f>Adhérents!E295</f>
        <v>0</v>
      </c>
      <c r="N291" t="str">
        <f>'Bulletin Adhésion Membre'!$B$24</f>
        <v/>
      </c>
      <c r="O291">
        <f>Adhérents!F295</f>
        <v>0</v>
      </c>
      <c r="P291" t="str">
        <f>IFERROR(VLOOKUP(Adhérents!D295,Liste!$A$2:$B$5,2,FALSE),"")</f>
        <v/>
      </c>
      <c r="Q291" t="str">
        <f>IFERROR(IF(COUNTIF(Adhérents!D$6:D295,Liste!$A$4)&gt;VLOOKUP('Bulletin Adhésion Membre'!$G$30,Paramètres!$B$8:$D$12,3,FALSE),VLOOKUP(Adhérents!D295,Liste!$A$2:$D$5,4,FALSE),VLOOKUP(Adhérents!D295,Liste!$A$2:$D$5,3,FALSE)),"")</f>
        <v/>
      </c>
      <c r="R291" t="s">
        <v>141</v>
      </c>
      <c r="S291" s="2">
        <v>46022</v>
      </c>
      <c r="T291" t="str">
        <f>CONCATENATE(Adhérents!M295,IF(Adhérents!N295&lt;&gt;0,"|",""),Adhérents!N295,IF(Adhérents!O295&lt;&gt;0,"|",""),Adhérents!O295)</f>
        <v/>
      </c>
      <c r="U291" t="str">
        <f>IFERROR(IF(Adhérents!L295="Sur la base du code postal","Chapitre "&amp;VLOOKUP(VALUE(LEFT(Adhérents!K295,2)),Liste!$N$2:$Q$102,4,FALSE),"Chapitre "&amp;Adhérents!L295),"")</f>
        <v/>
      </c>
    </row>
    <row r="292" spans="1:21">
      <c r="A292">
        <f>Adhérents!I296</f>
        <v>0</v>
      </c>
      <c r="B292">
        <f>Adhérents!H296</f>
        <v>0</v>
      </c>
      <c r="C292">
        <f>Adhérents!J296</f>
        <v>0</v>
      </c>
      <c r="D292" s="136">
        <f>Adhérents!K296</f>
        <v>0</v>
      </c>
      <c r="E292" t="s">
        <v>139</v>
      </c>
      <c r="F292" t="str">
        <f>IF(Adhérents!G296="M.","M",IF(Adhérents!G296="Mme","F",""))</f>
        <v/>
      </c>
      <c r="G292">
        <v>0</v>
      </c>
      <c r="H292" t="s">
        <v>140</v>
      </c>
      <c r="I292" s="2">
        <f t="shared" ca="1" si="4"/>
        <v>46300</v>
      </c>
      <c r="J292" s="153">
        <f>Paramètres!$C$22</f>
        <v>46296</v>
      </c>
      <c r="K292" s="2">
        <f>Paramètres!$C$23</f>
        <v>46843</v>
      </c>
      <c r="L29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2">
        <f>Adhérents!E296</f>
        <v>0</v>
      </c>
      <c r="N292" t="str">
        <f>'Bulletin Adhésion Membre'!$B$24</f>
        <v/>
      </c>
      <c r="O292">
        <f>Adhérents!F296</f>
        <v>0</v>
      </c>
      <c r="P292" t="str">
        <f>IFERROR(VLOOKUP(Adhérents!D296,Liste!$A$2:$B$5,2,FALSE),"")</f>
        <v/>
      </c>
      <c r="Q292" t="str">
        <f>IFERROR(IF(COUNTIF(Adhérents!D$6:D296,Liste!$A$4)&gt;VLOOKUP('Bulletin Adhésion Membre'!$G$30,Paramètres!$B$8:$D$12,3,FALSE),VLOOKUP(Adhérents!D296,Liste!$A$2:$D$5,4,FALSE),VLOOKUP(Adhérents!D296,Liste!$A$2:$D$5,3,FALSE)),"")</f>
        <v/>
      </c>
      <c r="R292" t="s">
        <v>141</v>
      </c>
      <c r="S292" s="2">
        <v>46022</v>
      </c>
      <c r="T292" t="str">
        <f>CONCATENATE(Adhérents!M296,IF(Adhérents!N296&lt;&gt;0,"|",""),Adhérents!N296,IF(Adhérents!O296&lt;&gt;0,"|",""),Adhérents!O296)</f>
        <v/>
      </c>
      <c r="U292" t="str">
        <f>IFERROR(IF(Adhérents!L296="Sur la base du code postal","Chapitre "&amp;VLOOKUP(VALUE(LEFT(Adhérents!K296,2)),Liste!$N$2:$Q$102,4,FALSE),"Chapitre "&amp;Adhérents!L296),"")</f>
        <v/>
      </c>
    </row>
    <row r="293" spans="1:21">
      <c r="A293">
        <f>Adhérents!I297</f>
        <v>0</v>
      </c>
      <c r="B293">
        <f>Adhérents!H297</f>
        <v>0</v>
      </c>
      <c r="C293">
        <f>Adhérents!J297</f>
        <v>0</v>
      </c>
      <c r="D293" s="136">
        <f>Adhérents!K297</f>
        <v>0</v>
      </c>
      <c r="E293" t="s">
        <v>139</v>
      </c>
      <c r="F293" t="str">
        <f>IF(Adhérents!G297="M.","M",IF(Adhérents!G297="Mme","F",""))</f>
        <v/>
      </c>
      <c r="G293">
        <v>0</v>
      </c>
      <c r="H293" t="s">
        <v>140</v>
      </c>
      <c r="I293" s="2">
        <f t="shared" ca="1" si="4"/>
        <v>46300</v>
      </c>
      <c r="J293" s="153">
        <f>Paramètres!$C$22</f>
        <v>46296</v>
      </c>
      <c r="K293" s="2">
        <f>Paramètres!$C$23</f>
        <v>46843</v>
      </c>
      <c r="L29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3">
        <f>Adhérents!E297</f>
        <v>0</v>
      </c>
      <c r="N293" t="str">
        <f>'Bulletin Adhésion Membre'!$B$24</f>
        <v/>
      </c>
      <c r="O293">
        <f>Adhérents!F297</f>
        <v>0</v>
      </c>
      <c r="P293" t="str">
        <f>IFERROR(VLOOKUP(Adhérents!D297,Liste!$A$2:$B$5,2,FALSE),"")</f>
        <v/>
      </c>
      <c r="Q293" t="str">
        <f>IFERROR(IF(COUNTIF(Adhérents!D$6:D297,Liste!$A$4)&gt;VLOOKUP('Bulletin Adhésion Membre'!$G$30,Paramètres!$B$8:$D$12,3,FALSE),VLOOKUP(Adhérents!D297,Liste!$A$2:$D$5,4,FALSE),VLOOKUP(Adhérents!D297,Liste!$A$2:$D$5,3,FALSE)),"")</f>
        <v/>
      </c>
      <c r="R293" t="s">
        <v>141</v>
      </c>
      <c r="S293" s="2">
        <v>46022</v>
      </c>
      <c r="T293" t="str">
        <f>CONCATENATE(Adhérents!M297,IF(Adhérents!N297&lt;&gt;0,"|",""),Adhérents!N297,IF(Adhérents!O297&lt;&gt;0,"|",""),Adhérents!O297)</f>
        <v/>
      </c>
      <c r="U293" t="str">
        <f>IFERROR(IF(Adhérents!L297="Sur la base du code postal","Chapitre "&amp;VLOOKUP(VALUE(LEFT(Adhérents!K297,2)),Liste!$N$2:$Q$102,4,FALSE),"Chapitre "&amp;Adhérents!L297),"")</f>
        <v/>
      </c>
    </row>
    <row r="294" spans="1:21">
      <c r="A294">
        <f>Adhérents!I298</f>
        <v>0</v>
      </c>
      <c r="B294">
        <f>Adhérents!H298</f>
        <v>0</v>
      </c>
      <c r="C294">
        <f>Adhérents!J298</f>
        <v>0</v>
      </c>
      <c r="D294" s="136">
        <f>Adhérents!K298</f>
        <v>0</v>
      </c>
      <c r="E294" t="s">
        <v>139</v>
      </c>
      <c r="F294" t="str">
        <f>IF(Adhérents!G298="M.","M",IF(Adhérents!G298="Mme","F",""))</f>
        <v/>
      </c>
      <c r="G294">
        <v>0</v>
      </c>
      <c r="H294" t="s">
        <v>140</v>
      </c>
      <c r="I294" s="2">
        <f t="shared" ca="1" si="4"/>
        <v>46300</v>
      </c>
      <c r="J294" s="153">
        <f>Paramètres!$C$22</f>
        <v>46296</v>
      </c>
      <c r="K294" s="2">
        <f>Paramètres!$C$23</f>
        <v>46843</v>
      </c>
      <c r="L29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4">
        <f>Adhérents!E298</f>
        <v>0</v>
      </c>
      <c r="N294" t="str">
        <f>'Bulletin Adhésion Membre'!$B$24</f>
        <v/>
      </c>
      <c r="O294">
        <f>Adhérents!F298</f>
        <v>0</v>
      </c>
      <c r="P294" t="str">
        <f>IFERROR(VLOOKUP(Adhérents!D298,Liste!$A$2:$B$5,2,FALSE),"")</f>
        <v/>
      </c>
      <c r="Q294" t="str">
        <f>IFERROR(IF(COUNTIF(Adhérents!D$6:D298,Liste!$A$4)&gt;VLOOKUP('Bulletin Adhésion Membre'!$G$30,Paramètres!$B$8:$D$12,3,FALSE),VLOOKUP(Adhérents!D298,Liste!$A$2:$D$5,4,FALSE),VLOOKUP(Adhérents!D298,Liste!$A$2:$D$5,3,FALSE)),"")</f>
        <v/>
      </c>
      <c r="R294" t="s">
        <v>141</v>
      </c>
      <c r="S294" s="2">
        <v>46022</v>
      </c>
      <c r="T294" t="str">
        <f>CONCATENATE(Adhérents!M298,IF(Adhérents!N298&lt;&gt;0,"|",""),Adhérents!N298,IF(Adhérents!O298&lt;&gt;0,"|",""),Adhérents!O298)</f>
        <v/>
      </c>
      <c r="U294" t="str">
        <f>IFERROR(IF(Adhérents!L298="Sur la base du code postal","Chapitre "&amp;VLOOKUP(VALUE(LEFT(Adhérents!K298,2)),Liste!$N$2:$Q$102,4,FALSE),"Chapitre "&amp;Adhérents!L298),"")</f>
        <v/>
      </c>
    </row>
    <row r="295" spans="1:21">
      <c r="A295">
        <f>Adhérents!I299</f>
        <v>0</v>
      </c>
      <c r="B295">
        <f>Adhérents!H299</f>
        <v>0</v>
      </c>
      <c r="C295">
        <f>Adhérents!J299</f>
        <v>0</v>
      </c>
      <c r="D295" s="136">
        <f>Adhérents!K299</f>
        <v>0</v>
      </c>
      <c r="E295" t="s">
        <v>139</v>
      </c>
      <c r="F295" t="str">
        <f>IF(Adhérents!G299="M.","M",IF(Adhérents!G299="Mme","F",""))</f>
        <v/>
      </c>
      <c r="G295">
        <v>0</v>
      </c>
      <c r="H295" t="s">
        <v>140</v>
      </c>
      <c r="I295" s="2">
        <f t="shared" ca="1" si="4"/>
        <v>46300</v>
      </c>
      <c r="J295" s="153">
        <f>Paramètres!$C$22</f>
        <v>46296</v>
      </c>
      <c r="K295" s="2">
        <f>Paramètres!$C$23</f>
        <v>46843</v>
      </c>
      <c r="L29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5">
        <f>Adhérents!E299</f>
        <v>0</v>
      </c>
      <c r="N295" t="str">
        <f>'Bulletin Adhésion Membre'!$B$24</f>
        <v/>
      </c>
      <c r="O295">
        <f>Adhérents!F299</f>
        <v>0</v>
      </c>
      <c r="P295" t="str">
        <f>IFERROR(VLOOKUP(Adhérents!D299,Liste!$A$2:$B$5,2,FALSE),"")</f>
        <v/>
      </c>
      <c r="Q295" t="str">
        <f>IFERROR(IF(COUNTIF(Adhérents!D$6:D299,Liste!$A$4)&gt;VLOOKUP('Bulletin Adhésion Membre'!$G$30,Paramètres!$B$8:$D$12,3,FALSE),VLOOKUP(Adhérents!D299,Liste!$A$2:$D$5,4,FALSE),VLOOKUP(Adhérents!D299,Liste!$A$2:$D$5,3,FALSE)),"")</f>
        <v/>
      </c>
      <c r="R295" t="s">
        <v>141</v>
      </c>
      <c r="S295" s="2">
        <v>46022</v>
      </c>
      <c r="T295" t="str">
        <f>CONCATENATE(Adhérents!M299,IF(Adhérents!N299&lt;&gt;0,"|",""),Adhérents!N299,IF(Adhérents!O299&lt;&gt;0,"|",""),Adhérents!O299)</f>
        <v/>
      </c>
      <c r="U295" t="str">
        <f>IFERROR(IF(Adhérents!L299="Sur la base du code postal","Chapitre "&amp;VLOOKUP(VALUE(LEFT(Adhérents!K299,2)),Liste!$N$2:$Q$102,4,FALSE),"Chapitre "&amp;Adhérents!L299),"")</f>
        <v/>
      </c>
    </row>
    <row r="296" spans="1:21">
      <c r="A296">
        <f>Adhérents!I300</f>
        <v>0</v>
      </c>
      <c r="B296">
        <f>Adhérents!H300</f>
        <v>0</v>
      </c>
      <c r="C296">
        <f>Adhérents!J300</f>
        <v>0</v>
      </c>
      <c r="D296" s="136">
        <f>Adhérents!K300</f>
        <v>0</v>
      </c>
      <c r="E296" t="s">
        <v>139</v>
      </c>
      <c r="F296" t="str">
        <f>IF(Adhérents!G300="M.","M",IF(Adhérents!G300="Mme","F",""))</f>
        <v/>
      </c>
      <c r="G296">
        <v>0</v>
      </c>
      <c r="H296" t="s">
        <v>140</v>
      </c>
      <c r="I296" s="2">
        <f t="shared" ca="1" si="4"/>
        <v>46300</v>
      </c>
      <c r="J296" s="153">
        <f>Paramètres!$C$22</f>
        <v>46296</v>
      </c>
      <c r="K296" s="2">
        <f>Paramètres!$C$23</f>
        <v>46843</v>
      </c>
      <c r="L29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6">
        <f>Adhérents!E300</f>
        <v>0</v>
      </c>
      <c r="N296" t="str">
        <f>'Bulletin Adhésion Membre'!$B$24</f>
        <v/>
      </c>
      <c r="O296">
        <f>Adhérents!F300</f>
        <v>0</v>
      </c>
      <c r="P296" t="str">
        <f>IFERROR(VLOOKUP(Adhérents!D300,Liste!$A$2:$B$5,2,FALSE),"")</f>
        <v/>
      </c>
      <c r="Q296" t="str">
        <f>IFERROR(IF(COUNTIF(Adhérents!D$6:D300,Liste!$A$4)&gt;VLOOKUP('Bulletin Adhésion Membre'!$G$30,Paramètres!$B$8:$D$12,3,FALSE),VLOOKUP(Adhérents!D300,Liste!$A$2:$D$5,4,FALSE),VLOOKUP(Adhérents!D300,Liste!$A$2:$D$5,3,FALSE)),"")</f>
        <v/>
      </c>
      <c r="R296" t="s">
        <v>141</v>
      </c>
      <c r="S296" s="2">
        <v>46022</v>
      </c>
      <c r="T296" t="str">
        <f>CONCATENATE(Adhérents!M300,IF(Adhérents!N300&lt;&gt;0,"|",""),Adhérents!N300,IF(Adhérents!O300&lt;&gt;0,"|",""),Adhérents!O300)</f>
        <v/>
      </c>
      <c r="U296" t="str">
        <f>IFERROR(IF(Adhérents!L300="Sur la base du code postal","Chapitre "&amp;VLOOKUP(VALUE(LEFT(Adhérents!K300,2)),Liste!$N$2:$Q$102,4,FALSE),"Chapitre "&amp;Adhérents!L300),"")</f>
        <v/>
      </c>
    </row>
    <row r="297" spans="1:21">
      <c r="A297">
        <f>Adhérents!I301</f>
        <v>0</v>
      </c>
      <c r="B297">
        <f>Adhérents!H301</f>
        <v>0</v>
      </c>
      <c r="C297">
        <f>Adhérents!J301</f>
        <v>0</v>
      </c>
      <c r="D297" s="136">
        <f>Adhérents!K301</f>
        <v>0</v>
      </c>
      <c r="E297" t="s">
        <v>139</v>
      </c>
      <c r="F297" t="str">
        <f>IF(Adhérents!G301="M.","M",IF(Adhérents!G301="Mme","F",""))</f>
        <v/>
      </c>
      <c r="G297">
        <v>0</v>
      </c>
      <c r="H297" t="s">
        <v>140</v>
      </c>
      <c r="I297" s="2">
        <f t="shared" ca="1" si="4"/>
        <v>46300</v>
      </c>
      <c r="J297" s="153">
        <f>Paramètres!$C$22</f>
        <v>46296</v>
      </c>
      <c r="K297" s="2">
        <f>Paramètres!$C$23</f>
        <v>46843</v>
      </c>
      <c r="L29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7">
        <f>Adhérents!E301</f>
        <v>0</v>
      </c>
      <c r="N297" t="str">
        <f>'Bulletin Adhésion Membre'!$B$24</f>
        <v/>
      </c>
      <c r="O297">
        <f>Adhérents!F301</f>
        <v>0</v>
      </c>
      <c r="P297" t="str">
        <f>IFERROR(VLOOKUP(Adhérents!D301,Liste!$A$2:$B$5,2,FALSE),"")</f>
        <v/>
      </c>
      <c r="Q297" t="str">
        <f>IFERROR(IF(COUNTIF(Adhérents!D$6:D301,Liste!$A$4)&gt;VLOOKUP('Bulletin Adhésion Membre'!$G$30,Paramètres!$B$8:$D$12,3,FALSE),VLOOKUP(Adhérents!D301,Liste!$A$2:$D$5,4,FALSE),VLOOKUP(Adhérents!D301,Liste!$A$2:$D$5,3,FALSE)),"")</f>
        <v/>
      </c>
      <c r="R297" t="s">
        <v>141</v>
      </c>
      <c r="S297" s="2">
        <v>46022</v>
      </c>
      <c r="T297" t="str">
        <f>CONCATENATE(Adhérents!M301,IF(Adhérents!N301&lt;&gt;0,"|",""),Adhérents!N301,IF(Adhérents!O301&lt;&gt;0,"|",""),Adhérents!O301)</f>
        <v/>
      </c>
      <c r="U297" t="str">
        <f>IFERROR(IF(Adhérents!L301="Sur la base du code postal","Chapitre "&amp;VLOOKUP(VALUE(LEFT(Adhérents!K301,2)),Liste!$N$2:$Q$102,4,FALSE),"Chapitre "&amp;Adhérents!L301),"")</f>
        <v/>
      </c>
    </row>
    <row r="298" spans="1:21">
      <c r="A298">
        <f>Adhérents!I302</f>
        <v>0</v>
      </c>
      <c r="B298">
        <f>Adhérents!H302</f>
        <v>0</v>
      </c>
      <c r="C298">
        <f>Adhérents!J302</f>
        <v>0</v>
      </c>
      <c r="D298" s="136">
        <f>Adhérents!K302</f>
        <v>0</v>
      </c>
      <c r="E298" t="s">
        <v>139</v>
      </c>
      <c r="F298" t="str">
        <f>IF(Adhérents!G302="M.","M",IF(Adhérents!G302="Mme","F",""))</f>
        <v/>
      </c>
      <c r="G298">
        <v>0</v>
      </c>
      <c r="H298" t="s">
        <v>140</v>
      </c>
      <c r="I298" s="2">
        <f t="shared" ca="1" si="4"/>
        <v>46300</v>
      </c>
      <c r="J298" s="153">
        <f>Paramètres!$C$22</f>
        <v>46296</v>
      </c>
      <c r="K298" s="2">
        <f>Paramètres!$C$23</f>
        <v>46843</v>
      </c>
      <c r="L29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8">
        <f>Adhérents!E302</f>
        <v>0</v>
      </c>
      <c r="N298" t="str">
        <f>'Bulletin Adhésion Membre'!$B$24</f>
        <v/>
      </c>
      <c r="O298">
        <f>Adhérents!F302</f>
        <v>0</v>
      </c>
      <c r="P298" t="str">
        <f>IFERROR(VLOOKUP(Adhérents!D302,Liste!$A$2:$B$5,2,FALSE),"")</f>
        <v/>
      </c>
      <c r="Q298" t="str">
        <f>IFERROR(IF(COUNTIF(Adhérents!D$6:D302,Liste!$A$4)&gt;VLOOKUP('Bulletin Adhésion Membre'!$G$30,Paramètres!$B$8:$D$12,3,FALSE),VLOOKUP(Adhérents!D302,Liste!$A$2:$D$5,4,FALSE),VLOOKUP(Adhérents!D302,Liste!$A$2:$D$5,3,FALSE)),"")</f>
        <v/>
      </c>
      <c r="R298" t="s">
        <v>141</v>
      </c>
      <c r="S298" s="2">
        <v>46022</v>
      </c>
      <c r="T298" t="str">
        <f>CONCATENATE(Adhérents!M302,IF(Adhérents!N302&lt;&gt;0,"|",""),Adhérents!N302,IF(Adhérents!O302&lt;&gt;0,"|",""),Adhérents!O302)</f>
        <v/>
      </c>
      <c r="U298" t="str">
        <f>IFERROR(IF(Adhérents!L302="Sur la base du code postal","Chapitre "&amp;VLOOKUP(VALUE(LEFT(Adhérents!K302,2)),Liste!$N$2:$Q$102,4,FALSE),"Chapitre "&amp;Adhérents!L302),"")</f>
        <v/>
      </c>
    </row>
    <row r="299" spans="1:21">
      <c r="A299">
        <f>Adhérents!I303</f>
        <v>0</v>
      </c>
      <c r="B299">
        <f>Adhérents!H303</f>
        <v>0</v>
      </c>
      <c r="C299">
        <f>Adhérents!J303</f>
        <v>0</v>
      </c>
      <c r="D299" s="136">
        <f>Adhérents!K303</f>
        <v>0</v>
      </c>
      <c r="E299" t="s">
        <v>139</v>
      </c>
      <c r="F299" t="str">
        <f>IF(Adhérents!G303="M.","M",IF(Adhérents!G303="Mme","F",""))</f>
        <v/>
      </c>
      <c r="G299">
        <v>0</v>
      </c>
      <c r="H299" t="s">
        <v>140</v>
      </c>
      <c r="I299" s="2">
        <f t="shared" ca="1" si="4"/>
        <v>46300</v>
      </c>
      <c r="J299" s="153">
        <f>Paramètres!$C$22</f>
        <v>46296</v>
      </c>
      <c r="K299" s="2">
        <f>Paramètres!$C$23</f>
        <v>46843</v>
      </c>
      <c r="L29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299">
        <f>Adhérents!E303</f>
        <v>0</v>
      </c>
      <c r="N299" t="str">
        <f>'Bulletin Adhésion Membre'!$B$24</f>
        <v/>
      </c>
      <c r="O299">
        <f>Adhérents!F303</f>
        <v>0</v>
      </c>
      <c r="P299" t="str">
        <f>IFERROR(VLOOKUP(Adhérents!D303,Liste!$A$2:$B$5,2,FALSE),"")</f>
        <v/>
      </c>
      <c r="Q299" t="str">
        <f>IFERROR(IF(COUNTIF(Adhérents!D$6:D303,Liste!$A$4)&gt;VLOOKUP('Bulletin Adhésion Membre'!$G$30,Paramètres!$B$8:$D$12,3,FALSE),VLOOKUP(Adhérents!D303,Liste!$A$2:$D$5,4,FALSE),VLOOKUP(Adhérents!D303,Liste!$A$2:$D$5,3,FALSE)),"")</f>
        <v/>
      </c>
      <c r="R299" t="s">
        <v>141</v>
      </c>
      <c r="S299" s="2">
        <v>46022</v>
      </c>
      <c r="T299" t="str">
        <f>CONCATENATE(Adhérents!M303,IF(Adhérents!N303&lt;&gt;0,"|",""),Adhérents!N303,IF(Adhérents!O303&lt;&gt;0,"|",""),Adhérents!O303)</f>
        <v/>
      </c>
      <c r="U299" t="str">
        <f>IFERROR(IF(Adhérents!L303="Sur la base du code postal","Chapitre "&amp;VLOOKUP(VALUE(LEFT(Adhérents!K303,2)),Liste!$N$2:$Q$102,4,FALSE),"Chapitre "&amp;Adhérents!L303),"")</f>
        <v/>
      </c>
    </row>
    <row r="300" spans="1:21">
      <c r="A300">
        <f>Adhérents!I304</f>
        <v>0</v>
      </c>
      <c r="B300">
        <f>Adhérents!H304</f>
        <v>0</v>
      </c>
      <c r="C300">
        <f>Adhérents!J304</f>
        <v>0</v>
      </c>
      <c r="D300" s="136">
        <f>Adhérents!K304</f>
        <v>0</v>
      </c>
      <c r="E300" t="s">
        <v>139</v>
      </c>
      <c r="F300" t="str">
        <f>IF(Adhérents!G304="M.","M",IF(Adhérents!G304="Mme","F",""))</f>
        <v/>
      </c>
      <c r="G300">
        <v>0</v>
      </c>
      <c r="H300" t="s">
        <v>140</v>
      </c>
      <c r="I300" s="2">
        <f t="shared" ca="1" si="4"/>
        <v>46300</v>
      </c>
      <c r="J300" s="153">
        <f>Paramètres!$C$22</f>
        <v>46296</v>
      </c>
      <c r="K300" s="2">
        <f>Paramètres!$C$23</f>
        <v>46843</v>
      </c>
      <c r="L30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0">
        <f>Adhérents!E304</f>
        <v>0</v>
      </c>
      <c r="N300" t="str">
        <f>'Bulletin Adhésion Membre'!$B$24</f>
        <v/>
      </c>
      <c r="O300">
        <f>Adhérents!F304</f>
        <v>0</v>
      </c>
      <c r="P300" t="str">
        <f>IFERROR(VLOOKUP(Adhérents!D304,Liste!$A$2:$B$5,2,FALSE),"")</f>
        <v/>
      </c>
      <c r="Q300" t="str">
        <f>IFERROR(IF(COUNTIF(Adhérents!D$6:D304,Liste!$A$4)&gt;VLOOKUP('Bulletin Adhésion Membre'!$G$30,Paramètres!$B$8:$D$12,3,FALSE),VLOOKUP(Adhérents!D304,Liste!$A$2:$D$5,4,FALSE),VLOOKUP(Adhérents!D304,Liste!$A$2:$D$5,3,FALSE)),"")</f>
        <v/>
      </c>
      <c r="R300" t="s">
        <v>141</v>
      </c>
      <c r="S300" s="2">
        <v>46022</v>
      </c>
      <c r="T300" t="str">
        <f>CONCATENATE(Adhérents!M304,IF(Adhérents!N304&lt;&gt;0,"|",""),Adhérents!N304,IF(Adhérents!O304&lt;&gt;0,"|",""),Adhérents!O304)</f>
        <v/>
      </c>
      <c r="U300" t="str">
        <f>IFERROR(IF(Adhérents!L304="Sur la base du code postal","Chapitre "&amp;VLOOKUP(VALUE(LEFT(Adhérents!K304,2)),Liste!$N$2:$Q$102,4,FALSE),"Chapitre "&amp;Adhérents!L304),"")</f>
        <v/>
      </c>
    </row>
    <row r="301" spans="1:21">
      <c r="A301">
        <f>Adhérents!I305</f>
        <v>0</v>
      </c>
      <c r="B301">
        <f>Adhérents!H305</f>
        <v>0</v>
      </c>
      <c r="C301">
        <f>Adhérents!J305</f>
        <v>0</v>
      </c>
      <c r="D301" s="136">
        <f>Adhérents!K305</f>
        <v>0</v>
      </c>
      <c r="E301" t="s">
        <v>139</v>
      </c>
      <c r="F301" t="str">
        <f>IF(Adhérents!G305="M.","M",IF(Adhérents!G305="Mme","F",""))</f>
        <v/>
      </c>
      <c r="G301">
        <v>0</v>
      </c>
      <c r="H301" t="s">
        <v>140</v>
      </c>
      <c r="I301" s="2">
        <f t="shared" ca="1" si="4"/>
        <v>46300</v>
      </c>
      <c r="J301" s="153">
        <f>Paramètres!$C$22</f>
        <v>46296</v>
      </c>
      <c r="K301" s="2">
        <f>Paramètres!$C$23</f>
        <v>46843</v>
      </c>
      <c r="L30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1">
        <f>Adhérents!E305</f>
        <v>0</v>
      </c>
      <c r="N301" t="str">
        <f>'Bulletin Adhésion Membre'!$B$24</f>
        <v/>
      </c>
      <c r="O301">
        <f>Adhérents!F305</f>
        <v>0</v>
      </c>
      <c r="P301" t="str">
        <f>IFERROR(VLOOKUP(Adhérents!D305,Liste!$A$2:$B$5,2,FALSE),"")</f>
        <v/>
      </c>
      <c r="Q301" t="str">
        <f>IFERROR(IF(COUNTIF(Adhérents!D$6:D305,Liste!$A$4)&gt;VLOOKUP('Bulletin Adhésion Membre'!$G$30,Paramètres!$B$8:$D$12,3,FALSE),VLOOKUP(Adhérents!D305,Liste!$A$2:$D$5,4,FALSE),VLOOKUP(Adhérents!D305,Liste!$A$2:$D$5,3,FALSE)),"")</f>
        <v/>
      </c>
      <c r="R301" t="s">
        <v>141</v>
      </c>
      <c r="S301" s="2">
        <v>46022</v>
      </c>
      <c r="T301" t="str">
        <f>CONCATENATE(Adhérents!M305,IF(Adhérents!N305&lt;&gt;0,"|",""),Adhérents!N305,IF(Adhérents!O305&lt;&gt;0,"|",""),Adhérents!O305)</f>
        <v/>
      </c>
      <c r="U301" t="str">
        <f>IFERROR(IF(Adhérents!L305="Sur la base du code postal","Chapitre "&amp;VLOOKUP(VALUE(LEFT(Adhérents!K305,2)),Liste!$N$2:$Q$102,4,FALSE),"Chapitre "&amp;Adhérents!L305),"")</f>
        <v/>
      </c>
    </row>
    <row r="302" spans="1:21">
      <c r="A302">
        <f>Adhérents!I306</f>
        <v>0</v>
      </c>
      <c r="B302">
        <f>Adhérents!H306</f>
        <v>0</v>
      </c>
      <c r="C302">
        <f>Adhérents!J306</f>
        <v>0</v>
      </c>
      <c r="D302" s="136">
        <f>Adhérents!K306</f>
        <v>0</v>
      </c>
      <c r="E302" t="s">
        <v>139</v>
      </c>
      <c r="F302" t="str">
        <f>IF(Adhérents!G306="M.","M",IF(Adhérents!G306="Mme","F",""))</f>
        <v/>
      </c>
      <c r="G302">
        <v>0</v>
      </c>
      <c r="H302" t="s">
        <v>140</v>
      </c>
      <c r="I302" s="2">
        <f t="shared" ca="1" si="4"/>
        <v>46300</v>
      </c>
      <c r="J302" s="153">
        <f>Paramètres!$C$22</f>
        <v>46296</v>
      </c>
      <c r="K302" s="2">
        <f>Paramètres!$C$23</f>
        <v>46843</v>
      </c>
      <c r="L30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2">
        <f>Adhérents!E306</f>
        <v>0</v>
      </c>
      <c r="N302" t="str">
        <f>'Bulletin Adhésion Membre'!$B$24</f>
        <v/>
      </c>
      <c r="O302">
        <f>Adhérents!F306</f>
        <v>0</v>
      </c>
      <c r="P302" t="str">
        <f>IFERROR(VLOOKUP(Adhérents!D306,Liste!$A$2:$B$5,2,FALSE),"")</f>
        <v/>
      </c>
      <c r="Q302" t="str">
        <f>IFERROR(IF(COUNTIF(Adhérents!D$6:D306,Liste!$A$4)&gt;VLOOKUP('Bulletin Adhésion Membre'!$G$30,Paramètres!$B$8:$D$12,3,FALSE),VLOOKUP(Adhérents!D306,Liste!$A$2:$D$5,4,FALSE),VLOOKUP(Adhérents!D306,Liste!$A$2:$D$5,3,FALSE)),"")</f>
        <v/>
      </c>
      <c r="R302" t="s">
        <v>141</v>
      </c>
      <c r="S302" s="2">
        <v>46022</v>
      </c>
      <c r="T302" t="str">
        <f>CONCATENATE(Adhérents!M306,IF(Adhérents!N306&lt;&gt;0,"|",""),Adhérents!N306,IF(Adhérents!O306&lt;&gt;0,"|",""),Adhérents!O306)</f>
        <v/>
      </c>
      <c r="U302" t="str">
        <f>IFERROR(IF(Adhérents!L306="Sur la base du code postal","Chapitre "&amp;VLOOKUP(VALUE(LEFT(Adhérents!K306,2)),Liste!$N$2:$Q$102,4,FALSE),"Chapitre "&amp;Adhérents!L306),"")</f>
        <v/>
      </c>
    </row>
    <row r="303" spans="1:21">
      <c r="A303">
        <f>Adhérents!I307</f>
        <v>0</v>
      </c>
      <c r="B303">
        <f>Adhérents!H307</f>
        <v>0</v>
      </c>
      <c r="C303">
        <f>Adhérents!J307</f>
        <v>0</v>
      </c>
      <c r="D303" s="136">
        <f>Adhérents!K307</f>
        <v>0</v>
      </c>
      <c r="E303" t="s">
        <v>139</v>
      </c>
      <c r="F303" t="str">
        <f>IF(Adhérents!G307="M.","M",IF(Adhérents!G307="Mme","F",""))</f>
        <v/>
      </c>
      <c r="G303">
        <v>0</v>
      </c>
      <c r="H303" t="s">
        <v>140</v>
      </c>
      <c r="I303" s="2">
        <f t="shared" ca="1" si="4"/>
        <v>46300</v>
      </c>
      <c r="J303" s="153">
        <f>Paramètres!$C$22</f>
        <v>46296</v>
      </c>
      <c r="K303" s="2">
        <f>Paramètres!$C$23</f>
        <v>46843</v>
      </c>
      <c r="L30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3">
        <f>Adhérents!E307</f>
        <v>0</v>
      </c>
      <c r="N303" t="str">
        <f>'Bulletin Adhésion Membre'!$B$24</f>
        <v/>
      </c>
      <c r="O303">
        <f>Adhérents!F307</f>
        <v>0</v>
      </c>
      <c r="P303" t="str">
        <f>IFERROR(VLOOKUP(Adhérents!D307,Liste!$A$2:$B$5,2,FALSE),"")</f>
        <v/>
      </c>
      <c r="Q303" t="str">
        <f>IFERROR(IF(COUNTIF(Adhérents!D$6:D307,Liste!$A$4)&gt;VLOOKUP('Bulletin Adhésion Membre'!$G$30,Paramètres!$B$8:$D$12,3,FALSE),VLOOKUP(Adhérents!D307,Liste!$A$2:$D$5,4,FALSE),VLOOKUP(Adhérents!D307,Liste!$A$2:$D$5,3,FALSE)),"")</f>
        <v/>
      </c>
      <c r="R303" t="s">
        <v>141</v>
      </c>
      <c r="S303" s="2">
        <v>46022</v>
      </c>
      <c r="T303" t="str">
        <f>CONCATENATE(Adhérents!M307,IF(Adhérents!N307&lt;&gt;0,"|",""),Adhérents!N307,IF(Adhérents!O307&lt;&gt;0,"|",""),Adhérents!O307)</f>
        <v/>
      </c>
      <c r="U303" t="str">
        <f>IFERROR(IF(Adhérents!L307="Sur la base du code postal","Chapitre "&amp;VLOOKUP(VALUE(LEFT(Adhérents!K307,2)),Liste!$N$2:$Q$102,4,FALSE),"Chapitre "&amp;Adhérents!L307),"")</f>
        <v/>
      </c>
    </row>
    <row r="304" spans="1:21">
      <c r="A304">
        <f>Adhérents!I308</f>
        <v>0</v>
      </c>
      <c r="B304">
        <f>Adhérents!H308</f>
        <v>0</v>
      </c>
      <c r="C304">
        <f>Adhérents!J308</f>
        <v>0</v>
      </c>
      <c r="D304" s="136">
        <f>Adhérents!K308</f>
        <v>0</v>
      </c>
      <c r="E304" t="s">
        <v>139</v>
      </c>
      <c r="F304" t="str">
        <f>IF(Adhérents!G308="M.","M",IF(Adhérents!G308="Mme","F",""))</f>
        <v/>
      </c>
      <c r="G304">
        <v>0</v>
      </c>
      <c r="H304" t="s">
        <v>140</v>
      </c>
      <c r="I304" s="2">
        <f t="shared" ca="1" si="4"/>
        <v>46300</v>
      </c>
      <c r="J304" s="153">
        <f>Paramètres!$C$22</f>
        <v>46296</v>
      </c>
      <c r="K304" s="2">
        <f>Paramètres!$C$23</f>
        <v>46843</v>
      </c>
      <c r="L30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4">
        <f>Adhérents!E308</f>
        <v>0</v>
      </c>
      <c r="N304" t="str">
        <f>'Bulletin Adhésion Membre'!$B$24</f>
        <v/>
      </c>
      <c r="O304">
        <f>Adhérents!F308</f>
        <v>0</v>
      </c>
      <c r="P304" t="str">
        <f>IFERROR(VLOOKUP(Adhérents!D308,Liste!$A$2:$B$5,2,FALSE),"")</f>
        <v/>
      </c>
      <c r="Q304" t="str">
        <f>IFERROR(IF(COUNTIF(Adhérents!D$6:D308,Liste!$A$4)&gt;VLOOKUP('Bulletin Adhésion Membre'!$G$30,Paramètres!$B$8:$D$12,3,FALSE),VLOOKUP(Adhérents!D308,Liste!$A$2:$D$5,4,FALSE),VLOOKUP(Adhérents!D308,Liste!$A$2:$D$5,3,FALSE)),"")</f>
        <v/>
      </c>
      <c r="R304" t="s">
        <v>141</v>
      </c>
      <c r="S304" s="2">
        <v>46022</v>
      </c>
      <c r="T304" t="str">
        <f>CONCATENATE(Adhérents!M308,IF(Adhérents!N308&lt;&gt;0,"|",""),Adhérents!N308,IF(Adhérents!O308&lt;&gt;0,"|",""),Adhérents!O308)</f>
        <v/>
      </c>
      <c r="U304" t="str">
        <f>IFERROR(IF(Adhérents!L308="Sur la base du code postal","Chapitre "&amp;VLOOKUP(VALUE(LEFT(Adhérents!K308,2)),Liste!$N$2:$Q$102,4,FALSE),"Chapitre "&amp;Adhérents!L308),"")</f>
        <v/>
      </c>
    </row>
    <row r="305" spans="1:21">
      <c r="A305">
        <f>Adhérents!I309</f>
        <v>0</v>
      </c>
      <c r="B305">
        <f>Adhérents!H309</f>
        <v>0</v>
      </c>
      <c r="C305">
        <f>Adhérents!J309</f>
        <v>0</v>
      </c>
      <c r="D305" s="136">
        <f>Adhérents!K309</f>
        <v>0</v>
      </c>
      <c r="E305" t="s">
        <v>139</v>
      </c>
      <c r="F305" t="str">
        <f>IF(Adhérents!G309="M.","M",IF(Adhérents!G309="Mme","F",""))</f>
        <v/>
      </c>
      <c r="G305">
        <v>0</v>
      </c>
      <c r="H305" t="s">
        <v>140</v>
      </c>
      <c r="I305" s="2">
        <f t="shared" ca="1" si="4"/>
        <v>46300</v>
      </c>
      <c r="J305" s="153">
        <f>Paramètres!$C$22</f>
        <v>46296</v>
      </c>
      <c r="K305" s="2">
        <f>Paramètres!$C$23</f>
        <v>46843</v>
      </c>
      <c r="L30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5">
        <f>Adhérents!E309</f>
        <v>0</v>
      </c>
      <c r="N305" t="str">
        <f>'Bulletin Adhésion Membre'!$B$24</f>
        <v/>
      </c>
      <c r="O305">
        <f>Adhérents!F309</f>
        <v>0</v>
      </c>
      <c r="P305" t="str">
        <f>IFERROR(VLOOKUP(Adhérents!D309,Liste!$A$2:$B$5,2,FALSE),"")</f>
        <v/>
      </c>
      <c r="Q305" t="str">
        <f>IFERROR(IF(COUNTIF(Adhérents!D$6:D309,Liste!$A$4)&gt;VLOOKUP('Bulletin Adhésion Membre'!$G$30,Paramètres!$B$8:$D$12,3,FALSE),VLOOKUP(Adhérents!D309,Liste!$A$2:$D$5,4,FALSE),VLOOKUP(Adhérents!D309,Liste!$A$2:$D$5,3,FALSE)),"")</f>
        <v/>
      </c>
      <c r="R305" t="s">
        <v>141</v>
      </c>
      <c r="S305" s="2">
        <v>46022</v>
      </c>
      <c r="T305" t="str">
        <f>CONCATENATE(Adhérents!M309,IF(Adhérents!N309&lt;&gt;0,"|",""),Adhérents!N309,IF(Adhérents!O309&lt;&gt;0,"|",""),Adhérents!O309)</f>
        <v/>
      </c>
      <c r="U305" t="str">
        <f>IFERROR(IF(Adhérents!L309="Sur la base du code postal","Chapitre "&amp;VLOOKUP(VALUE(LEFT(Adhérents!K309,2)),Liste!$N$2:$Q$102,4,FALSE),"Chapitre "&amp;Adhérents!L309),"")</f>
        <v/>
      </c>
    </row>
    <row r="306" spans="1:21">
      <c r="A306">
        <f>Adhérents!I310</f>
        <v>0</v>
      </c>
      <c r="B306">
        <f>Adhérents!H310</f>
        <v>0</v>
      </c>
      <c r="C306">
        <f>Adhérents!J310</f>
        <v>0</v>
      </c>
      <c r="D306" s="136">
        <f>Adhérents!K310</f>
        <v>0</v>
      </c>
      <c r="E306" t="s">
        <v>139</v>
      </c>
      <c r="F306" t="str">
        <f>IF(Adhérents!G310="M.","M",IF(Adhérents!G310="Mme","F",""))</f>
        <v/>
      </c>
      <c r="G306">
        <v>0</v>
      </c>
      <c r="H306" t="s">
        <v>140</v>
      </c>
      <c r="I306" s="2">
        <f t="shared" ca="1" si="4"/>
        <v>46300</v>
      </c>
      <c r="J306" s="153">
        <f>Paramètres!$C$22</f>
        <v>46296</v>
      </c>
      <c r="K306" s="2">
        <f>Paramètres!$C$23</f>
        <v>46843</v>
      </c>
      <c r="L30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6">
        <f>Adhérents!E310</f>
        <v>0</v>
      </c>
      <c r="N306" t="str">
        <f>'Bulletin Adhésion Membre'!$B$24</f>
        <v/>
      </c>
      <c r="O306">
        <f>Adhérents!F310</f>
        <v>0</v>
      </c>
      <c r="P306" t="str">
        <f>IFERROR(VLOOKUP(Adhérents!D310,Liste!$A$2:$B$5,2,FALSE),"")</f>
        <v/>
      </c>
      <c r="Q306" t="str">
        <f>IFERROR(IF(COUNTIF(Adhérents!D$6:D310,Liste!$A$4)&gt;VLOOKUP('Bulletin Adhésion Membre'!$G$30,Paramètres!$B$8:$D$12,3,FALSE),VLOOKUP(Adhérents!D310,Liste!$A$2:$D$5,4,FALSE),VLOOKUP(Adhérents!D310,Liste!$A$2:$D$5,3,FALSE)),"")</f>
        <v/>
      </c>
      <c r="R306" t="s">
        <v>141</v>
      </c>
      <c r="S306" s="2">
        <v>46022</v>
      </c>
      <c r="T306" t="str">
        <f>CONCATENATE(Adhérents!M310,IF(Adhérents!N310&lt;&gt;0,"|",""),Adhérents!N310,IF(Adhérents!O310&lt;&gt;0,"|",""),Adhérents!O310)</f>
        <v/>
      </c>
      <c r="U306" t="str">
        <f>IFERROR(IF(Adhérents!L310="Sur la base du code postal","Chapitre "&amp;VLOOKUP(VALUE(LEFT(Adhérents!K310,2)),Liste!$N$2:$Q$102,4,FALSE),"Chapitre "&amp;Adhérents!L310),"")</f>
        <v/>
      </c>
    </row>
    <row r="307" spans="1:21">
      <c r="A307">
        <f>Adhérents!I311</f>
        <v>0</v>
      </c>
      <c r="B307">
        <f>Adhérents!H311</f>
        <v>0</v>
      </c>
      <c r="C307">
        <f>Adhérents!J311</f>
        <v>0</v>
      </c>
      <c r="D307" s="136">
        <f>Adhérents!K311</f>
        <v>0</v>
      </c>
      <c r="E307" t="s">
        <v>139</v>
      </c>
      <c r="F307" t="str">
        <f>IF(Adhérents!G311="M.","M",IF(Adhérents!G311="Mme","F",""))</f>
        <v/>
      </c>
      <c r="G307">
        <v>0</v>
      </c>
      <c r="H307" t="s">
        <v>140</v>
      </c>
      <c r="I307" s="2">
        <f t="shared" ca="1" si="4"/>
        <v>46300</v>
      </c>
      <c r="J307" s="153">
        <f>Paramètres!$C$22</f>
        <v>46296</v>
      </c>
      <c r="K307" s="2">
        <f>Paramètres!$C$23</f>
        <v>46843</v>
      </c>
      <c r="L30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7">
        <f>Adhérents!E311</f>
        <v>0</v>
      </c>
      <c r="N307" t="str">
        <f>'Bulletin Adhésion Membre'!$B$24</f>
        <v/>
      </c>
      <c r="O307">
        <f>Adhérents!F311</f>
        <v>0</v>
      </c>
      <c r="P307" t="str">
        <f>IFERROR(VLOOKUP(Adhérents!D311,Liste!$A$2:$B$5,2,FALSE),"")</f>
        <v/>
      </c>
      <c r="Q307" t="str">
        <f>IFERROR(IF(COUNTIF(Adhérents!D$6:D311,Liste!$A$4)&gt;VLOOKUP('Bulletin Adhésion Membre'!$G$30,Paramètres!$B$8:$D$12,3,FALSE),VLOOKUP(Adhérents!D311,Liste!$A$2:$D$5,4,FALSE),VLOOKUP(Adhérents!D311,Liste!$A$2:$D$5,3,FALSE)),"")</f>
        <v/>
      </c>
      <c r="R307" t="s">
        <v>141</v>
      </c>
      <c r="S307" s="2">
        <v>46022</v>
      </c>
      <c r="T307" t="str">
        <f>CONCATENATE(Adhérents!M311,IF(Adhérents!N311&lt;&gt;0,"|",""),Adhérents!N311,IF(Adhérents!O311&lt;&gt;0,"|",""),Adhérents!O311)</f>
        <v/>
      </c>
      <c r="U307" t="str">
        <f>IFERROR(IF(Adhérents!L311="Sur la base du code postal","Chapitre "&amp;VLOOKUP(VALUE(LEFT(Adhérents!K311,2)),Liste!$N$2:$Q$102,4,FALSE),"Chapitre "&amp;Adhérents!L311),"")</f>
        <v/>
      </c>
    </row>
    <row r="308" spans="1:21">
      <c r="A308">
        <f>Adhérents!I312</f>
        <v>0</v>
      </c>
      <c r="B308">
        <f>Adhérents!H312</f>
        <v>0</v>
      </c>
      <c r="C308">
        <f>Adhérents!J312</f>
        <v>0</v>
      </c>
      <c r="D308" s="136">
        <f>Adhérents!K312</f>
        <v>0</v>
      </c>
      <c r="E308" t="s">
        <v>139</v>
      </c>
      <c r="F308" t="str">
        <f>IF(Adhérents!G312="M.","M",IF(Adhérents!G312="Mme","F",""))</f>
        <v/>
      </c>
      <c r="G308">
        <v>0</v>
      </c>
      <c r="H308" t="s">
        <v>140</v>
      </c>
      <c r="I308" s="2">
        <f t="shared" ca="1" si="4"/>
        <v>46300</v>
      </c>
      <c r="J308" s="153">
        <f>Paramètres!$C$22</f>
        <v>46296</v>
      </c>
      <c r="K308" s="2">
        <f>Paramètres!$C$23</f>
        <v>46843</v>
      </c>
      <c r="L30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8">
        <f>Adhérents!E312</f>
        <v>0</v>
      </c>
      <c r="N308" t="str">
        <f>'Bulletin Adhésion Membre'!$B$24</f>
        <v/>
      </c>
      <c r="O308">
        <f>Adhérents!F312</f>
        <v>0</v>
      </c>
      <c r="P308" t="str">
        <f>IFERROR(VLOOKUP(Adhérents!D312,Liste!$A$2:$B$5,2,FALSE),"")</f>
        <v/>
      </c>
      <c r="Q308" t="str">
        <f>IFERROR(IF(COUNTIF(Adhérents!D$6:D312,Liste!$A$4)&gt;VLOOKUP('Bulletin Adhésion Membre'!$G$30,Paramètres!$B$8:$D$12,3,FALSE),VLOOKUP(Adhérents!D312,Liste!$A$2:$D$5,4,FALSE),VLOOKUP(Adhérents!D312,Liste!$A$2:$D$5,3,FALSE)),"")</f>
        <v/>
      </c>
      <c r="R308" t="s">
        <v>141</v>
      </c>
      <c r="S308" s="2">
        <v>46022</v>
      </c>
      <c r="T308" t="str">
        <f>CONCATENATE(Adhérents!M312,IF(Adhérents!N312&lt;&gt;0,"|",""),Adhérents!N312,IF(Adhérents!O312&lt;&gt;0,"|",""),Adhérents!O312)</f>
        <v/>
      </c>
      <c r="U308" t="str">
        <f>IFERROR(IF(Adhérents!L312="Sur la base du code postal","Chapitre "&amp;VLOOKUP(VALUE(LEFT(Adhérents!K312,2)),Liste!$N$2:$Q$102,4,FALSE),"Chapitre "&amp;Adhérents!L312),"")</f>
        <v/>
      </c>
    </row>
    <row r="309" spans="1:21">
      <c r="A309">
        <f>Adhérents!I313</f>
        <v>0</v>
      </c>
      <c r="B309">
        <f>Adhérents!H313</f>
        <v>0</v>
      </c>
      <c r="C309">
        <f>Adhérents!J313</f>
        <v>0</v>
      </c>
      <c r="D309" s="136">
        <f>Adhérents!K313</f>
        <v>0</v>
      </c>
      <c r="E309" t="s">
        <v>139</v>
      </c>
      <c r="F309" t="str">
        <f>IF(Adhérents!G313="M.","M",IF(Adhérents!G313="Mme","F",""))</f>
        <v/>
      </c>
      <c r="G309">
        <v>0</v>
      </c>
      <c r="H309" t="s">
        <v>140</v>
      </c>
      <c r="I309" s="2">
        <f t="shared" ca="1" si="4"/>
        <v>46300</v>
      </c>
      <c r="J309" s="153">
        <f>Paramètres!$C$22</f>
        <v>46296</v>
      </c>
      <c r="K309" s="2">
        <f>Paramètres!$C$23</f>
        <v>46843</v>
      </c>
      <c r="L30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09">
        <f>Adhérents!E313</f>
        <v>0</v>
      </c>
      <c r="N309" t="str">
        <f>'Bulletin Adhésion Membre'!$B$24</f>
        <v/>
      </c>
      <c r="O309">
        <f>Adhérents!F313</f>
        <v>0</v>
      </c>
      <c r="P309" t="str">
        <f>IFERROR(VLOOKUP(Adhérents!D313,Liste!$A$2:$B$5,2,FALSE),"")</f>
        <v/>
      </c>
      <c r="Q309" t="str">
        <f>IFERROR(IF(COUNTIF(Adhérents!D$6:D313,Liste!$A$4)&gt;VLOOKUP('Bulletin Adhésion Membre'!$G$30,Paramètres!$B$8:$D$12,3,FALSE),VLOOKUP(Adhérents!D313,Liste!$A$2:$D$5,4,FALSE),VLOOKUP(Adhérents!D313,Liste!$A$2:$D$5,3,FALSE)),"")</f>
        <v/>
      </c>
      <c r="R309" t="s">
        <v>141</v>
      </c>
      <c r="S309" s="2">
        <v>46022</v>
      </c>
      <c r="T309" t="str">
        <f>CONCATENATE(Adhérents!M313,IF(Adhérents!N313&lt;&gt;0,"|",""),Adhérents!N313,IF(Adhérents!O313&lt;&gt;0,"|",""),Adhérents!O313)</f>
        <v/>
      </c>
      <c r="U309" t="str">
        <f>IFERROR(IF(Adhérents!L313="Sur la base du code postal","Chapitre "&amp;VLOOKUP(VALUE(LEFT(Adhérents!K313,2)),Liste!$N$2:$Q$102,4,FALSE),"Chapitre "&amp;Adhérents!L313),"")</f>
        <v/>
      </c>
    </row>
    <row r="310" spans="1:21">
      <c r="A310">
        <f>Adhérents!I314</f>
        <v>0</v>
      </c>
      <c r="B310">
        <f>Adhérents!H314</f>
        <v>0</v>
      </c>
      <c r="C310">
        <f>Adhérents!J314</f>
        <v>0</v>
      </c>
      <c r="D310" s="136">
        <f>Adhérents!K314</f>
        <v>0</v>
      </c>
      <c r="E310" t="s">
        <v>139</v>
      </c>
      <c r="F310" t="str">
        <f>IF(Adhérents!G314="M.","M",IF(Adhérents!G314="Mme","F",""))</f>
        <v/>
      </c>
      <c r="G310">
        <v>0</v>
      </c>
      <c r="H310" t="s">
        <v>140</v>
      </c>
      <c r="I310" s="2">
        <f t="shared" ca="1" si="4"/>
        <v>46300</v>
      </c>
      <c r="J310" s="153">
        <f>Paramètres!$C$22</f>
        <v>46296</v>
      </c>
      <c r="K310" s="2">
        <f>Paramètres!$C$23</f>
        <v>46843</v>
      </c>
      <c r="L31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0">
        <f>Adhérents!E314</f>
        <v>0</v>
      </c>
      <c r="N310" t="str">
        <f>'Bulletin Adhésion Membre'!$B$24</f>
        <v/>
      </c>
      <c r="O310">
        <f>Adhérents!F314</f>
        <v>0</v>
      </c>
      <c r="P310" t="str">
        <f>IFERROR(VLOOKUP(Adhérents!D314,Liste!$A$2:$B$5,2,FALSE),"")</f>
        <v/>
      </c>
      <c r="Q310" t="str">
        <f>IFERROR(IF(COUNTIF(Adhérents!D$6:D314,Liste!$A$4)&gt;VLOOKUP('Bulletin Adhésion Membre'!$G$30,Paramètres!$B$8:$D$12,3,FALSE),VLOOKUP(Adhérents!D314,Liste!$A$2:$D$5,4,FALSE),VLOOKUP(Adhérents!D314,Liste!$A$2:$D$5,3,FALSE)),"")</f>
        <v/>
      </c>
      <c r="R310" t="s">
        <v>141</v>
      </c>
      <c r="S310" s="2">
        <v>46022</v>
      </c>
      <c r="T310" t="str">
        <f>CONCATENATE(Adhérents!M314,IF(Adhérents!N314&lt;&gt;0,"|",""),Adhérents!N314,IF(Adhérents!O314&lt;&gt;0,"|",""),Adhérents!O314)</f>
        <v/>
      </c>
      <c r="U310" t="str">
        <f>IFERROR(IF(Adhérents!L314="Sur la base du code postal","Chapitre "&amp;VLOOKUP(VALUE(LEFT(Adhérents!K314,2)),Liste!$N$2:$Q$102,4,FALSE),"Chapitre "&amp;Adhérents!L314),"")</f>
        <v/>
      </c>
    </row>
    <row r="311" spans="1:21">
      <c r="A311">
        <f>Adhérents!I315</f>
        <v>0</v>
      </c>
      <c r="B311">
        <f>Adhérents!H315</f>
        <v>0</v>
      </c>
      <c r="C311">
        <f>Adhérents!J315</f>
        <v>0</v>
      </c>
      <c r="D311" s="136">
        <f>Adhérents!K315</f>
        <v>0</v>
      </c>
      <c r="E311" t="s">
        <v>139</v>
      </c>
      <c r="F311" t="str">
        <f>IF(Adhérents!G315="M.","M",IF(Adhérents!G315="Mme","F",""))</f>
        <v/>
      </c>
      <c r="G311">
        <v>0</v>
      </c>
      <c r="H311" t="s">
        <v>140</v>
      </c>
      <c r="I311" s="2">
        <f t="shared" ca="1" si="4"/>
        <v>46300</v>
      </c>
      <c r="J311" s="153">
        <f>Paramètres!$C$22</f>
        <v>46296</v>
      </c>
      <c r="K311" s="2">
        <f>Paramètres!$C$23</f>
        <v>46843</v>
      </c>
      <c r="L31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1">
        <f>Adhérents!E315</f>
        <v>0</v>
      </c>
      <c r="N311" t="str">
        <f>'Bulletin Adhésion Membre'!$B$24</f>
        <v/>
      </c>
      <c r="O311">
        <f>Adhérents!F315</f>
        <v>0</v>
      </c>
      <c r="P311" t="str">
        <f>IFERROR(VLOOKUP(Adhérents!D315,Liste!$A$2:$B$5,2,FALSE),"")</f>
        <v/>
      </c>
      <c r="Q311" t="str">
        <f>IFERROR(IF(COUNTIF(Adhérents!D$6:D315,Liste!$A$4)&gt;VLOOKUP('Bulletin Adhésion Membre'!$G$30,Paramètres!$B$8:$D$12,3,FALSE),VLOOKUP(Adhérents!D315,Liste!$A$2:$D$5,4,FALSE),VLOOKUP(Adhérents!D315,Liste!$A$2:$D$5,3,FALSE)),"")</f>
        <v/>
      </c>
      <c r="R311" t="s">
        <v>141</v>
      </c>
      <c r="S311" s="2">
        <v>46022</v>
      </c>
      <c r="T311" t="str">
        <f>CONCATENATE(Adhérents!M315,IF(Adhérents!N315&lt;&gt;0,"|",""),Adhérents!N315,IF(Adhérents!O315&lt;&gt;0,"|",""),Adhérents!O315)</f>
        <v/>
      </c>
      <c r="U311" t="str">
        <f>IFERROR(IF(Adhérents!L315="Sur la base du code postal","Chapitre "&amp;VLOOKUP(VALUE(LEFT(Adhérents!K315,2)),Liste!$N$2:$Q$102,4,FALSE),"Chapitre "&amp;Adhérents!L315),"")</f>
        <v/>
      </c>
    </row>
    <row r="312" spans="1:21">
      <c r="A312">
        <f>Adhérents!I316</f>
        <v>0</v>
      </c>
      <c r="B312">
        <f>Adhérents!H316</f>
        <v>0</v>
      </c>
      <c r="C312">
        <f>Adhérents!J316</f>
        <v>0</v>
      </c>
      <c r="D312" s="136">
        <f>Adhérents!K316</f>
        <v>0</v>
      </c>
      <c r="E312" t="s">
        <v>139</v>
      </c>
      <c r="F312" t="str">
        <f>IF(Adhérents!G316="M.","M",IF(Adhérents!G316="Mme","F",""))</f>
        <v/>
      </c>
      <c r="G312">
        <v>0</v>
      </c>
      <c r="H312" t="s">
        <v>140</v>
      </c>
      <c r="I312" s="2">
        <f t="shared" ca="1" si="4"/>
        <v>46300</v>
      </c>
      <c r="J312" s="153">
        <f>Paramètres!$C$22</f>
        <v>46296</v>
      </c>
      <c r="K312" s="2">
        <f>Paramètres!$C$23</f>
        <v>46843</v>
      </c>
      <c r="L31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2">
        <f>Adhérents!E316</f>
        <v>0</v>
      </c>
      <c r="N312" t="str">
        <f>'Bulletin Adhésion Membre'!$B$24</f>
        <v/>
      </c>
      <c r="O312">
        <f>Adhérents!F316</f>
        <v>0</v>
      </c>
      <c r="P312" t="str">
        <f>IFERROR(VLOOKUP(Adhérents!D316,Liste!$A$2:$B$5,2,FALSE),"")</f>
        <v/>
      </c>
      <c r="Q312" t="str">
        <f>IFERROR(IF(COUNTIF(Adhérents!D$6:D316,Liste!$A$4)&gt;VLOOKUP('Bulletin Adhésion Membre'!$G$30,Paramètres!$B$8:$D$12,3,FALSE),VLOOKUP(Adhérents!D316,Liste!$A$2:$D$5,4,FALSE),VLOOKUP(Adhérents!D316,Liste!$A$2:$D$5,3,FALSE)),"")</f>
        <v/>
      </c>
      <c r="R312" t="s">
        <v>141</v>
      </c>
      <c r="S312" s="2">
        <v>46022</v>
      </c>
      <c r="T312" t="str">
        <f>CONCATENATE(Adhérents!M316,IF(Adhérents!N316&lt;&gt;0,"|",""),Adhérents!N316,IF(Adhérents!O316&lt;&gt;0,"|",""),Adhérents!O316)</f>
        <v/>
      </c>
      <c r="U312" t="str">
        <f>IFERROR(IF(Adhérents!L316="Sur la base du code postal","Chapitre "&amp;VLOOKUP(VALUE(LEFT(Adhérents!K316,2)),Liste!$N$2:$Q$102,4,FALSE),"Chapitre "&amp;Adhérents!L316),"")</f>
        <v/>
      </c>
    </row>
    <row r="313" spans="1:21">
      <c r="A313">
        <f>Adhérents!I317</f>
        <v>0</v>
      </c>
      <c r="B313">
        <f>Adhérents!H317</f>
        <v>0</v>
      </c>
      <c r="C313">
        <f>Adhérents!J317</f>
        <v>0</v>
      </c>
      <c r="D313" s="136">
        <f>Adhérents!K317</f>
        <v>0</v>
      </c>
      <c r="E313" t="s">
        <v>139</v>
      </c>
      <c r="F313" t="str">
        <f>IF(Adhérents!G317="M.","M",IF(Adhérents!G317="Mme","F",""))</f>
        <v/>
      </c>
      <c r="G313">
        <v>0</v>
      </c>
      <c r="H313" t="s">
        <v>140</v>
      </c>
      <c r="I313" s="2">
        <f t="shared" ca="1" si="4"/>
        <v>46300</v>
      </c>
      <c r="J313" s="153">
        <f>Paramètres!$C$22</f>
        <v>46296</v>
      </c>
      <c r="K313" s="2">
        <f>Paramètres!$C$23</f>
        <v>46843</v>
      </c>
      <c r="L31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3">
        <f>Adhérents!E317</f>
        <v>0</v>
      </c>
      <c r="N313" t="str">
        <f>'Bulletin Adhésion Membre'!$B$24</f>
        <v/>
      </c>
      <c r="O313">
        <f>Adhérents!F317</f>
        <v>0</v>
      </c>
      <c r="P313" t="str">
        <f>IFERROR(VLOOKUP(Adhérents!D317,Liste!$A$2:$B$5,2,FALSE),"")</f>
        <v/>
      </c>
      <c r="Q313" t="str">
        <f>IFERROR(IF(COUNTIF(Adhérents!D$6:D317,Liste!$A$4)&gt;VLOOKUP('Bulletin Adhésion Membre'!$G$30,Paramètres!$B$8:$D$12,3,FALSE),VLOOKUP(Adhérents!D317,Liste!$A$2:$D$5,4,FALSE),VLOOKUP(Adhérents!D317,Liste!$A$2:$D$5,3,FALSE)),"")</f>
        <v/>
      </c>
      <c r="R313" t="s">
        <v>141</v>
      </c>
      <c r="S313" s="2">
        <v>46022</v>
      </c>
      <c r="T313" t="str">
        <f>CONCATENATE(Adhérents!M317,IF(Adhérents!N317&lt;&gt;0,"|",""),Adhérents!N317,IF(Adhérents!O317&lt;&gt;0,"|",""),Adhérents!O317)</f>
        <v/>
      </c>
      <c r="U313" t="str">
        <f>IFERROR(IF(Adhérents!L317="Sur la base du code postal","Chapitre "&amp;VLOOKUP(VALUE(LEFT(Adhérents!K317,2)),Liste!$N$2:$Q$102,4,FALSE),"Chapitre "&amp;Adhérents!L317),"")</f>
        <v/>
      </c>
    </row>
    <row r="314" spans="1:21">
      <c r="A314">
        <f>Adhérents!I318</f>
        <v>0</v>
      </c>
      <c r="B314">
        <f>Adhérents!H318</f>
        <v>0</v>
      </c>
      <c r="C314">
        <f>Adhérents!J318</f>
        <v>0</v>
      </c>
      <c r="D314" s="136">
        <f>Adhérents!K318</f>
        <v>0</v>
      </c>
      <c r="E314" t="s">
        <v>139</v>
      </c>
      <c r="F314" t="str">
        <f>IF(Adhérents!G318="M.","M",IF(Adhérents!G318="Mme","F",""))</f>
        <v/>
      </c>
      <c r="G314">
        <v>0</v>
      </c>
      <c r="H314" t="s">
        <v>140</v>
      </c>
      <c r="I314" s="2">
        <f t="shared" ca="1" si="4"/>
        <v>46300</v>
      </c>
      <c r="J314" s="153">
        <f>Paramètres!$C$22</f>
        <v>46296</v>
      </c>
      <c r="K314" s="2">
        <f>Paramètres!$C$23</f>
        <v>46843</v>
      </c>
      <c r="L31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4">
        <f>Adhérents!E318</f>
        <v>0</v>
      </c>
      <c r="N314" t="str">
        <f>'Bulletin Adhésion Membre'!$B$24</f>
        <v/>
      </c>
      <c r="O314">
        <f>Adhérents!F318</f>
        <v>0</v>
      </c>
      <c r="P314" t="str">
        <f>IFERROR(VLOOKUP(Adhérents!D318,Liste!$A$2:$B$5,2,FALSE),"")</f>
        <v/>
      </c>
      <c r="Q314" t="str">
        <f>IFERROR(IF(COUNTIF(Adhérents!D$6:D318,Liste!$A$4)&gt;VLOOKUP('Bulletin Adhésion Membre'!$G$30,Paramètres!$B$8:$D$12,3,FALSE),VLOOKUP(Adhérents!D318,Liste!$A$2:$D$5,4,FALSE),VLOOKUP(Adhérents!D318,Liste!$A$2:$D$5,3,FALSE)),"")</f>
        <v/>
      </c>
      <c r="R314" t="s">
        <v>141</v>
      </c>
      <c r="S314" s="2">
        <v>46022</v>
      </c>
      <c r="T314" t="str">
        <f>CONCATENATE(Adhérents!M318,IF(Adhérents!N318&lt;&gt;0,"|",""),Adhérents!N318,IF(Adhérents!O318&lt;&gt;0,"|",""),Adhérents!O318)</f>
        <v/>
      </c>
      <c r="U314" t="str">
        <f>IFERROR(IF(Adhérents!L318="Sur la base du code postal","Chapitre "&amp;VLOOKUP(VALUE(LEFT(Adhérents!K318,2)),Liste!$N$2:$Q$102,4,FALSE),"Chapitre "&amp;Adhérents!L318),"")</f>
        <v/>
      </c>
    </row>
    <row r="315" spans="1:21">
      <c r="A315">
        <f>Adhérents!I319</f>
        <v>0</v>
      </c>
      <c r="B315">
        <f>Adhérents!H319</f>
        <v>0</v>
      </c>
      <c r="C315">
        <f>Adhérents!J319</f>
        <v>0</v>
      </c>
      <c r="D315" s="136">
        <f>Adhérents!K319</f>
        <v>0</v>
      </c>
      <c r="E315" t="s">
        <v>139</v>
      </c>
      <c r="F315" t="str">
        <f>IF(Adhérents!G319="M.","M",IF(Adhérents!G319="Mme","F",""))</f>
        <v/>
      </c>
      <c r="G315">
        <v>0</v>
      </c>
      <c r="H315" t="s">
        <v>140</v>
      </c>
      <c r="I315" s="2">
        <f t="shared" ca="1" si="4"/>
        <v>46300</v>
      </c>
      <c r="J315" s="153">
        <f>Paramètres!$C$22</f>
        <v>46296</v>
      </c>
      <c r="K315" s="2">
        <f>Paramètres!$C$23</f>
        <v>46843</v>
      </c>
      <c r="L31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5">
        <f>Adhérents!E319</f>
        <v>0</v>
      </c>
      <c r="N315" t="str">
        <f>'Bulletin Adhésion Membre'!$B$24</f>
        <v/>
      </c>
      <c r="O315">
        <f>Adhérents!F319</f>
        <v>0</v>
      </c>
      <c r="P315" t="str">
        <f>IFERROR(VLOOKUP(Adhérents!D319,Liste!$A$2:$B$5,2,FALSE),"")</f>
        <v/>
      </c>
      <c r="Q315" t="str">
        <f>IFERROR(IF(COUNTIF(Adhérents!D$6:D319,Liste!$A$4)&gt;VLOOKUP('Bulletin Adhésion Membre'!$G$30,Paramètres!$B$8:$D$12,3,FALSE),VLOOKUP(Adhérents!D319,Liste!$A$2:$D$5,4,FALSE),VLOOKUP(Adhérents!D319,Liste!$A$2:$D$5,3,FALSE)),"")</f>
        <v/>
      </c>
      <c r="R315" t="s">
        <v>141</v>
      </c>
      <c r="S315" s="2">
        <v>46022</v>
      </c>
      <c r="T315" t="str">
        <f>CONCATENATE(Adhérents!M319,IF(Adhérents!N319&lt;&gt;0,"|",""),Adhérents!N319,IF(Adhérents!O319&lt;&gt;0,"|",""),Adhérents!O319)</f>
        <v/>
      </c>
      <c r="U315" t="str">
        <f>IFERROR(IF(Adhérents!L319="Sur la base du code postal","Chapitre "&amp;VLOOKUP(VALUE(LEFT(Adhérents!K319,2)),Liste!$N$2:$Q$102,4,FALSE),"Chapitre "&amp;Adhérents!L319),"")</f>
        <v/>
      </c>
    </row>
    <row r="316" spans="1:21">
      <c r="A316">
        <f>Adhérents!I320</f>
        <v>0</v>
      </c>
      <c r="B316">
        <f>Adhérents!H320</f>
        <v>0</v>
      </c>
      <c r="C316">
        <f>Adhérents!J320</f>
        <v>0</v>
      </c>
      <c r="D316" s="136">
        <f>Adhérents!K320</f>
        <v>0</v>
      </c>
      <c r="E316" t="s">
        <v>139</v>
      </c>
      <c r="F316" t="str">
        <f>IF(Adhérents!G320="M.","M",IF(Adhérents!G320="Mme","F",""))</f>
        <v/>
      </c>
      <c r="G316">
        <v>0</v>
      </c>
      <c r="H316" t="s">
        <v>140</v>
      </c>
      <c r="I316" s="2">
        <f t="shared" ca="1" si="4"/>
        <v>46300</v>
      </c>
      <c r="J316" s="153">
        <f>Paramètres!$C$22</f>
        <v>46296</v>
      </c>
      <c r="K316" s="2">
        <f>Paramètres!$C$23</f>
        <v>46843</v>
      </c>
      <c r="L31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6">
        <f>Adhérents!E320</f>
        <v>0</v>
      </c>
      <c r="N316" t="str">
        <f>'Bulletin Adhésion Membre'!$B$24</f>
        <v/>
      </c>
      <c r="O316">
        <f>Adhérents!F320</f>
        <v>0</v>
      </c>
      <c r="P316" t="str">
        <f>IFERROR(VLOOKUP(Adhérents!D320,Liste!$A$2:$B$5,2,FALSE),"")</f>
        <v/>
      </c>
      <c r="Q316" t="str">
        <f>IFERROR(IF(COUNTIF(Adhérents!D$6:D320,Liste!$A$4)&gt;VLOOKUP('Bulletin Adhésion Membre'!$G$30,Paramètres!$B$8:$D$12,3,FALSE),VLOOKUP(Adhérents!D320,Liste!$A$2:$D$5,4,FALSE),VLOOKUP(Adhérents!D320,Liste!$A$2:$D$5,3,FALSE)),"")</f>
        <v/>
      </c>
      <c r="R316" t="s">
        <v>141</v>
      </c>
      <c r="S316" s="2">
        <v>46022</v>
      </c>
      <c r="T316" t="str">
        <f>CONCATENATE(Adhérents!M320,IF(Adhérents!N320&lt;&gt;0,"|",""),Adhérents!N320,IF(Adhérents!O320&lt;&gt;0,"|",""),Adhérents!O320)</f>
        <v/>
      </c>
      <c r="U316" t="str">
        <f>IFERROR(IF(Adhérents!L320="Sur la base du code postal","Chapitre "&amp;VLOOKUP(VALUE(LEFT(Adhérents!K320,2)),Liste!$N$2:$Q$102,4,FALSE),"Chapitre "&amp;Adhérents!L320),"")</f>
        <v/>
      </c>
    </row>
    <row r="317" spans="1:21">
      <c r="A317">
        <f>Adhérents!I321</f>
        <v>0</v>
      </c>
      <c r="B317">
        <f>Adhérents!H321</f>
        <v>0</v>
      </c>
      <c r="C317">
        <f>Adhérents!J321</f>
        <v>0</v>
      </c>
      <c r="D317" s="136">
        <f>Adhérents!K321</f>
        <v>0</v>
      </c>
      <c r="E317" t="s">
        <v>139</v>
      </c>
      <c r="F317" t="str">
        <f>IF(Adhérents!G321="M.","M",IF(Adhérents!G321="Mme","F",""))</f>
        <v/>
      </c>
      <c r="G317">
        <v>0</v>
      </c>
      <c r="H317" t="s">
        <v>140</v>
      </c>
      <c r="I317" s="2">
        <f t="shared" ca="1" si="4"/>
        <v>46300</v>
      </c>
      <c r="J317" s="153">
        <f>Paramètres!$C$22</f>
        <v>46296</v>
      </c>
      <c r="K317" s="2">
        <f>Paramètres!$C$23</f>
        <v>46843</v>
      </c>
      <c r="L31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7">
        <f>Adhérents!E321</f>
        <v>0</v>
      </c>
      <c r="N317" t="str">
        <f>'Bulletin Adhésion Membre'!$B$24</f>
        <v/>
      </c>
      <c r="O317">
        <f>Adhérents!F321</f>
        <v>0</v>
      </c>
      <c r="P317" t="str">
        <f>IFERROR(VLOOKUP(Adhérents!D321,Liste!$A$2:$B$5,2,FALSE),"")</f>
        <v/>
      </c>
      <c r="Q317" t="str">
        <f>IFERROR(IF(COUNTIF(Adhérents!D$6:D321,Liste!$A$4)&gt;VLOOKUP('Bulletin Adhésion Membre'!$G$30,Paramètres!$B$8:$D$12,3,FALSE),VLOOKUP(Adhérents!D321,Liste!$A$2:$D$5,4,FALSE),VLOOKUP(Adhérents!D321,Liste!$A$2:$D$5,3,FALSE)),"")</f>
        <v/>
      </c>
      <c r="R317" t="s">
        <v>141</v>
      </c>
      <c r="S317" s="2">
        <v>46022</v>
      </c>
      <c r="T317" t="str">
        <f>CONCATENATE(Adhérents!M321,IF(Adhérents!N321&lt;&gt;0,"|",""),Adhérents!N321,IF(Adhérents!O321&lt;&gt;0,"|",""),Adhérents!O321)</f>
        <v/>
      </c>
      <c r="U317" t="str">
        <f>IFERROR(IF(Adhérents!L321="Sur la base du code postal","Chapitre "&amp;VLOOKUP(VALUE(LEFT(Adhérents!K321,2)),Liste!$N$2:$Q$102,4,FALSE),"Chapitre "&amp;Adhérents!L321),"")</f>
        <v/>
      </c>
    </row>
    <row r="318" spans="1:21">
      <c r="A318">
        <f>Adhérents!I322</f>
        <v>0</v>
      </c>
      <c r="B318">
        <f>Adhérents!H322</f>
        <v>0</v>
      </c>
      <c r="C318">
        <f>Adhérents!J322</f>
        <v>0</v>
      </c>
      <c r="D318" s="136">
        <f>Adhérents!K322</f>
        <v>0</v>
      </c>
      <c r="E318" t="s">
        <v>139</v>
      </c>
      <c r="F318" t="str">
        <f>IF(Adhérents!G322="M.","M",IF(Adhérents!G322="Mme","F",""))</f>
        <v/>
      </c>
      <c r="G318">
        <v>0</v>
      </c>
      <c r="H318" t="s">
        <v>140</v>
      </c>
      <c r="I318" s="2">
        <f t="shared" ca="1" si="4"/>
        <v>46300</v>
      </c>
      <c r="J318" s="153">
        <f>Paramètres!$C$22</f>
        <v>46296</v>
      </c>
      <c r="K318" s="2">
        <f>Paramètres!$C$23</f>
        <v>46843</v>
      </c>
      <c r="L31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8">
        <f>Adhérents!E322</f>
        <v>0</v>
      </c>
      <c r="N318" t="str">
        <f>'Bulletin Adhésion Membre'!$B$24</f>
        <v/>
      </c>
      <c r="O318">
        <f>Adhérents!F322</f>
        <v>0</v>
      </c>
      <c r="P318" t="str">
        <f>IFERROR(VLOOKUP(Adhérents!D322,Liste!$A$2:$B$5,2,FALSE),"")</f>
        <v/>
      </c>
      <c r="Q318" t="str">
        <f>IFERROR(IF(COUNTIF(Adhérents!D$6:D322,Liste!$A$4)&gt;VLOOKUP('Bulletin Adhésion Membre'!$G$30,Paramètres!$B$8:$D$12,3,FALSE),VLOOKUP(Adhérents!D322,Liste!$A$2:$D$5,4,FALSE),VLOOKUP(Adhérents!D322,Liste!$A$2:$D$5,3,FALSE)),"")</f>
        <v/>
      </c>
      <c r="R318" t="s">
        <v>141</v>
      </c>
      <c r="S318" s="2">
        <v>46022</v>
      </c>
      <c r="T318" t="str">
        <f>CONCATENATE(Adhérents!M322,IF(Adhérents!N322&lt;&gt;0,"|",""),Adhérents!N322,IF(Adhérents!O322&lt;&gt;0,"|",""),Adhérents!O322)</f>
        <v/>
      </c>
      <c r="U318" t="str">
        <f>IFERROR(IF(Adhérents!L322="Sur la base du code postal","Chapitre "&amp;VLOOKUP(VALUE(LEFT(Adhérents!K322,2)),Liste!$N$2:$Q$102,4,FALSE),"Chapitre "&amp;Adhérents!L322),"")</f>
        <v/>
      </c>
    </row>
    <row r="319" spans="1:21">
      <c r="A319">
        <f>Adhérents!I323</f>
        <v>0</v>
      </c>
      <c r="B319">
        <f>Adhérents!H323</f>
        <v>0</v>
      </c>
      <c r="C319">
        <f>Adhérents!J323</f>
        <v>0</v>
      </c>
      <c r="D319" s="136">
        <f>Adhérents!K323</f>
        <v>0</v>
      </c>
      <c r="E319" t="s">
        <v>139</v>
      </c>
      <c r="F319" t="str">
        <f>IF(Adhérents!G323="M.","M",IF(Adhérents!G323="Mme","F",""))</f>
        <v/>
      </c>
      <c r="G319">
        <v>0</v>
      </c>
      <c r="H319" t="s">
        <v>140</v>
      </c>
      <c r="I319" s="2">
        <f t="shared" ca="1" si="4"/>
        <v>46300</v>
      </c>
      <c r="J319" s="153">
        <f>Paramètres!$C$22</f>
        <v>46296</v>
      </c>
      <c r="K319" s="2">
        <f>Paramètres!$C$23</f>
        <v>46843</v>
      </c>
      <c r="L31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19">
        <f>Adhérents!E323</f>
        <v>0</v>
      </c>
      <c r="N319" t="str">
        <f>'Bulletin Adhésion Membre'!$B$24</f>
        <v/>
      </c>
      <c r="O319">
        <f>Adhérents!F323</f>
        <v>0</v>
      </c>
      <c r="P319" t="str">
        <f>IFERROR(VLOOKUP(Adhérents!D323,Liste!$A$2:$B$5,2,FALSE),"")</f>
        <v/>
      </c>
      <c r="Q319" t="str">
        <f>IFERROR(IF(COUNTIF(Adhérents!D$6:D323,Liste!$A$4)&gt;VLOOKUP('Bulletin Adhésion Membre'!$G$30,Paramètres!$B$8:$D$12,3,FALSE),VLOOKUP(Adhérents!D323,Liste!$A$2:$D$5,4,FALSE),VLOOKUP(Adhérents!D323,Liste!$A$2:$D$5,3,FALSE)),"")</f>
        <v/>
      </c>
      <c r="R319" t="s">
        <v>141</v>
      </c>
      <c r="S319" s="2">
        <v>46022</v>
      </c>
      <c r="T319" t="str">
        <f>CONCATENATE(Adhérents!M323,IF(Adhérents!N323&lt;&gt;0,"|",""),Adhérents!N323,IF(Adhérents!O323&lt;&gt;0,"|",""),Adhérents!O323)</f>
        <v/>
      </c>
      <c r="U319" t="str">
        <f>IFERROR(IF(Adhérents!L323="Sur la base du code postal","Chapitre "&amp;VLOOKUP(VALUE(LEFT(Adhérents!K323,2)),Liste!$N$2:$Q$102,4,FALSE),"Chapitre "&amp;Adhérents!L323),"")</f>
        <v/>
      </c>
    </row>
    <row r="320" spans="1:21">
      <c r="A320">
        <f>Adhérents!I324</f>
        <v>0</v>
      </c>
      <c r="B320">
        <f>Adhérents!H324</f>
        <v>0</v>
      </c>
      <c r="C320">
        <f>Adhérents!J324</f>
        <v>0</v>
      </c>
      <c r="D320" s="136">
        <f>Adhérents!K324</f>
        <v>0</v>
      </c>
      <c r="E320" t="s">
        <v>139</v>
      </c>
      <c r="F320" t="str">
        <f>IF(Adhérents!G324="M.","M",IF(Adhérents!G324="Mme","F",""))</f>
        <v/>
      </c>
      <c r="G320">
        <v>0</v>
      </c>
      <c r="H320" t="s">
        <v>140</v>
      </c>
      <c r="I320" s="2">
        <f t="shared" ca="1" si="4"/>
        <v>46300</v>
      </c>
      <c r="J320" s="153">
        <f>Paramètres!$C$22</f>
        <v>46296</v>
      </c>
      <c r="K320" s="2">
        <f>Paramètres!$C$23</f>
        <v>46843</v>
      </c>
      <c r="L32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0">
        <f>Adhérents!E324</f>
        <v>0</v>
      </c>
      <c r="N320" t="str">
        <f>'Bulletin Adhésion Membre'!$B$24</f>
        <v/>
      </c>
      <c r="O320">
        <f>Adhérents!F324</f>
        <v>0</v>
      </c>
      <c r="P320" t="str">
        <f>IFERROR(VLOOKUP(Adhérents!D324,Liste!$A$2:$B$5,2,FALSE),"")</f>
        <v/>
      </c>
      <c r="Q320" t="str">
        <f>IFERROR(IF(COUNTIF(Adhérents!D$6:D324,Liste!$A$4)&gt;VLOOKUP('Bulletin Adhésion Membre'!$G$30,Paramètres!$B$8:$D$12,3,FALSE),VLOOKUP(Adhérents!D324,Liste!$A$2:$D$5,4,FALSE),VLOOKUP(Adhérents!D324,Liste!$A$2:$D$5,3,FALSE)),"")</f>
        <v/>
      </c>
      <c r="R320" t="s">
        <v>141</v>
      </c>
      <c r="S320" s="2">
        <v>46022</v>
      </c>
      <c r="T320" t="str">
        <f>CONCATENATE(Adhérents!M324,IF(Adhérents!N324&lt;&gt;0,"|",""),Adhérents!N324,IF(Adhérents!O324&lt;&gt;0,"|",""),Adhérents!O324)</f>
        <v/>
      </c>
      <c r="U320" t="str">
        <f>IFERROR(IF(Adhérents!L324="Sur la base du code postal","Chapitre "&amp;VLOOKUP(VALUE(LEFT(Adhérents!K324,2)),Liste!$N$2:$Q$102,4,FALSE),"Chapitre "&amp;Adhérents!L324),"")</f>
        <v/>
      </c>
    </row>
    <row r="321" spans="1:21">
      <c r="A321">
        <f>Adhérents!I325</f>
        <v>0</v>
      </c>
      <c r="B321">
        <f>Adhérents!H325</f>
        <v>0</v>
      </c>
      <c r="C321">
        <f>Adhérents!J325</f>
        <v>0</v>
      </c>
      <c r="D321" s="136">
        <f>Adhérents!K325</f>
        <v>0</v>
      </c>
      <c r="E321" t="s">
        <v>139</v>
      </c>
      <c r="F321" t="str">
        <f>IF(Adhérents!G325="M.","M",IF(Adhérents!G325="Mme","F",""))</f>
        <v/>
      </c>
      <c r="G321">
        <v>0</v>
      </c>
      <c r="H321" t="s">
        <v>140</v>
      </c>
      <c r="I321" s="2">
        <f t="shared" ca="1" si="4"/>
        <v>46300</v>
      </c>
      <c r="J321" s="153">
        <f>Paramètres!$C$22</f>
        <v>46296</v>
      </c>
      <c r="K321" s="2">
        <f>Paramètres!$C$23</f>
        <v>46843</v>
      </c>
      <c r="L32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1">
        <f>Adhérents!E325</f>
        <v>0</v>
      </c>
      <c r="N321" t="str">
        <f>'Bulletin Adhésion Membre'!$B$24</f>
        <v/>
      </c>
      <c r="O321">
        <f>Adhérents!F325</f>
        <v>0</v>
      </c>
      <c r="P321" t="str">
        <f>IFERROR(VLOOKUP(Adhérents!D325,Liste!$A$2:$B$5,2,FALSE),"")</f>
        <v/>
      </c>
      <c r="Q321" t="str">
        <f>IFERROR(IF(COUNTIF(Adhérents!D$6:D325,Liste!$A$4)&gt;VLOOKUP('Bulletin Adhésion Membre'!$G$30,Paramètres!$B$8:$D$12,3,FALSE),VLOOKUP(Adhérents!D325,Liste!$A$2:$D$5,4,FALSE),VLOOKUP(Adhérents!D325,Liste!$A$2:$D$5,3,FALSE)),"")</f>
        <v/>
      </c>
      <c r="R321" t="s">
        <v>141</v>
      </c>
      <c r="S321" s="2">
        <v>46022</v>
      </c>
      <c r="T321" t="str">
        <f>CONCATENATE(Adhérents!M325,IF(Adhérents!N325&lt;&gt;0,"|",""),Adhérents!N325,IF(Adhérents!O325&lt;&gt;0,"|",""),Adhérents!O325)</f>
        <v/>
      </c>
      <c r="U321" t="str">
        <f>IFERROR(IF(Adhérents!L325="Sur la base du code postal","Chapitre "&amp;VLOOKUP(VALUE(LEFT(Adhérents!K325,2)),Liste!$N$2:$Q$102,4,FALSE),"Chapitre "&amp;Adhérents!L325),"")</f>
        <v/>
      </c>
    </row>
    <row r="322" spans="1:21">
      <c r="A322">
        <f>Adhérents!I326</f>
        <v>0</v>
      </c>
      <c r="B322">
        <f>Adhérents!H326</f>
        <v>0</v>
      </c>
      <c r="C322">
        <f>Adhérents!J326</f>
        <v>0</v>
      </c>
      <c r="D322" s="136">
        <f>Adhérents!K326</f>
        <v>0</v>
      </c>
      <c r="E322" t="s">
        <v>139</v>
      </c>
      <c r="F322" t="str">
        <f>IF(Adhérents!G326="M.","M",IF(Adhérents!G326="Mme","F",""))</f>
        <v/>
      </c>
      <c r="G322">
        <v>0</v>
      </c>
      <c r="H322" t="s">
        <v>140</v>
      </c>
      <c r="I322" s="2">
        <f t="shared" ca="1" si="4"/>
        <v>46300</v>
      </c>
      <c r="J322" s="153">
        <f>Paramètres!$C$22</f>
        <v>46296</v>
      </c>
      <c r="K322" s="2">
        <f>Paramètres!$C$23</f>
        <v>46843</v>
      </c>
      <c r="L32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2">
        <f>Adhérents!E326</f>
        <v>0</v>
      </c>
      <c r="N322" t="str">
        <f>'Bulletin Adhésion Membre'!$B$24</f>
        <v/>
      </c>
      <c r="O322">
        <f>Adhérents!F326</f>
        <v>0</v>
      </c>
      <c r="P322" t="str">
        <f>IFERROR(VLOOKUP(Adhérents!D326,Liste!$A$2:$B$5,2,FALSE),"")</f>
        <v/>
      </c>
      <c r="Q322" t="str">
        <f>IFERROR(IF(COUNTIF(Adhérents!D$6:D326,Liste!$A$4)&gt;VLOOKUP('Bulletin Adhésion Membre'!$G$30,Paramètres!$B$8:$D$12,3,FALSE),VLOOKUP(Adhérents!D326,Liste!$A$2:$D$5,4,FALSE),VLOOKUP(Adhérents!D326,Liste!$A$2:$D$5,3,FALSE)),"")</f>
        <v/>
      </c>
      <c r="R322" t="s">
        <v>141</v>
      </c>
      <c r="S322" s="2">
        <v>46022</v>
      </c>
      <c r="T322" t="str">
        <f>CONCATENATE(Adhérents!M326,IF(Adhérents!N326&lt;&gt;0,"|",""),Adhérents!N326,IF(Adhérents!O326&lt;&gt;0,"|",""),Adhérents!O326)</f>
        <v/>
      </c>
      <c r="U322" t="str">
        <f>IFERROR(IF(Adhérents!L326="Sur la base du code postal","Chapitre "&amp;VLOOKUP(VALUE(LEFT(Adhérents!K326,2)),Liste!$N$2:$Q$102,4,FALSE),"Chapitre "&amp;Adhérents!L326),"")</f>
        <v/>
      </c>
    </row>
    <row r="323" spans="1:21">
      <c r="A323">
        <f>Adhérents!I327</f>
        <v>0</v>
      </c>
      <c r="B323">
        <f>Adhérents!H327</f>
        <v>0</v>
      </c>
      <c r="C323">
        <f>Adhérents!J327</f>
        <v>0</v>
      </c>
      <c r="D323" s="136">
        <f>Adhérents!K327</f>
        <v>0</v>
      </c>
      <c r="E323" t="s">
        <v>139</v>
      </c>
      <c r="F323" t="str">
        <f>IF(Adhérents!G327="M.","M",IF(Adhérents!G327="Mme","F",""))</f>
        <v/>
      </c>
      <c r="G323">
        <v>0</v>
      </c>
      <c r="H323" t="s">
        <v>140</v>
      </c>
      <c r="I323" s="2">
        <f t="shared" ref="I323:I386" ca="1" si="5">TODAY()</f>
        <v>46300</v>
      </c>
      <c r="J323" s="153">
        <f>Paramètres!$C$22</f>
        <v>46296</v>
      </c>
      <c r="K323" s="2">
        <f>Paramètres!$C$23</f>
        <v>46843</v>
      </c>
      <c r="L32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3">
        <f>Adhérents!E327</f>
        <v>0</v>
      </c>
      <c r="N323" t="str">
        <f>'Bulletin Adhésion Membre'!$B$24</f>
        <v/>
      </c>
      <c r="O323">
        <f>Adhérents!F327</f>
        <v>0</v>
      </c>
      <c r="P323" t="str">
        <f>IFERROR(VLOOKUP(Adhérents!D327,Liste!$A$2:$B$5,2,FALSE),"")</f>
        <v/>
      </c>
      <c r="Q323" t="str">
        <f>IFERROR(IF(COUNTIF(Adhérents!D$6:D327,Liste!$A$4)&gt;VLOOKUP('Bulletin Adhésion Membre'!$G$30,Paramètres!$B$8:$D$12,3,FALSE),VLOOKUP(Adhérents!D327,Liste!$A$2:$D$5,4,FALSE),VLOOKUP(Adhérents!D327,Liste!$A$2:$D$5,3,FALSE)),"")</f>
        <v/>
      </c>
      <c r="R323" t="s">
        <v>141</v>
      </c>
      <c r="S323" s="2">
        <v>46022</v>
      </c>
      <c r="T323" t="str">
        <f>CONCATENATE(Adhérents!M327,IF(Adhérents!N327&lt;&gt;0,"|",""),Adhérents!N327,IF(Adhérents!O327&lt;&gt;0,"|",""),Adhérents!O327)</f>
        <v/>
      </c>
      <c r="U323" t="str">
        <f>IFERROR(IF(Adhérents!L327="Sur la base du code postal","Chapitre "&amp;VLOOKUP(VALUE(LEFT(Adhérents!K327,2)),Liste!$N$2:$Q$102,4,FALSE),"Chapitre "&amp;Adhérents!L327),"")</f>
        <v/>
      </c>
    </row>
    <row r="324" spans="1:21">
      <c r="A324">
        <f>Adhérents!I328</f>
        <v>0</v>
      </c>
      <c r="B324">
        <f>Adhérents!H328</f>
        <v>0</v>
      </c>
      <c r="C324">
        <f>Adhérents!J328</f>
        <v>0</v>
      </c>
      <c r="D324" s="136">
        <f>Adhérents!K328</f>
        <v>0</v>
      </c>
      <c r="E324" t="s">
        <v>139</v>
      </c>
      <c r="F324" t="str">
        <f>IF(Adhérents!G328="M.","M",IF(Adhérents!G328="Mme","F",""))</f>
        <v/>
      </c>
      <c r="G324">
        <v>0</v>
      </c>
      <c r="H324" t="s">
        <v>140</v>
      </c>
      <c r="I324" s="2">
        <f t="shared" ca="1" si="5"/>
        <v>46300</v>
      </c>
      <c r="J324" s="153">
        <f>Paramètres!$C$22</f>
        <v>46296</v>
      </c>
      <c r="K324" s="2">
        <f>Paramètres!$C$23</f>
        <v>46843</v>
      </c>
      <c r="L32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4">
        <f>Adhérents!E328</f>
        <v>0</v>
      </c>
      <c r="N324" t="str">
        <f>'Bulletin Adhésion Membre'!$B$24</f>
        <v/>
      </c>
      <c r="O324">
        <f>Adhérents!F328</f>
        <v>0</v>
      </c>
      <c r="P324" t="str">
        <f>IFERROR(VLOOKUP(Adhérents!D328,Liste!$A$2:$B$5,2,FALSE),"")</f>
        <v/>
      </c>
      <c r="Q324" t="str">
        <f>IFERROR(IF(COUNTIF(Adhérents!D$6:D328,Liste!$A$4)&gt;VLOOKUP('Bulletin Adhésion Membre'!$G$30,Paramètres!$B$8:$D$12,3,FALSE),VLOOKUP(Adhérents!D328,Liste!$A$2:$D$5,4,FALSE),VLOOKUP(Adhérents!D328,Liste!$A$2:$D$5,3,FALSE)),"")</f>
        <v/>
      </c>
      <c r="R324" t="s">
        <v>141</v>
      </c>
      <c r="S324" s="2">
        <v>46022</v>
      </c>
      <c r="T324" t="str">
        <f>CONCATENATE(Adhérents!M328,IF(Adhérents!N328&lt;&gt;0,"|",""),Adhérents!N328,IF(Adhérents!O328&lt;&gt;0,"|",""),Adhérents!O328)</f>
        <v/>
      </c>
      <c r="U324" t="str">
        <f>IFERROR(IF(Adhérents!L328="Sur la base du code postal","Chapitre "&amp;VLOOKUP(VALUE(LEFT(Adhérents!K328,2)),Liste!$N$2:$Q$102,4,FALSE),"Chapitre "&amp;Adhérents!L328),"")</f>
        <v/>
      </c>
    </row>
    <row r="325" spans="1:21">
      <c r="A325">
        <f>Adhérents!I329</f>
        <v>0</v>
      </c>
      <c r="B325">
        <f>Adhérents!H329</f>
        <v>0</v>
      </c>
      <c r="C325">
        <f>Adhérents!J329</f>
        <v>0</v>
      </c>
      <c r="D325" s="136">
        <f>Adhérents!K329</f>
        <v>0</v>
      </c>
      <c r="E325" t="s">
        <v>139</v>
      </c>
      <c r="F325" t="str">
        <f>IF(Adhérents!G329="M.","M",IF(Adhérents!G329="Mme","F",""))</f>
        <v/>
      </c>
      <c r="G325">
        <v>0</v>
      </c>
      <c r="H325" t="s">
        <v>140</v>
      </c>
      <c r="I325" s="2">
        <f t="shared" ca="1" si="5"/>
        <v>46300</v>
      </c>
      <c r="J325" s="153">
        <f>Paramètres!$C$22</f>
        <v>46296</v>
      </c>
      <c r="K325" s="2">
        <f>Paramètres!$C$23</f>
        <v>46843</v>
      </c>
      <c r="L32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5">
        <f>Adhérents!E329</f>
        <v>0</v>
      </c>
      <c r="N325" t="str">
        <f>'Bulletin Adhésion Membre'!$B$24</f>
        <v/>
      </c>
      <c r="O325">
        <f>Adhérents!F329</f>
        <v>0</v>
      </c>
      <c r="P325" t="str">
        <f>IFERROR(VLOOKUP(Adhérents!D329,Liste!$A$2:$B$5,2,FALSE),"")</f>
        <v/>
      </c>
      <c r="Q325" t="str">
        <f>IFERROR(IF(COUNTIF(Adhérents!D$6:D329,Liste!$A$4)&gt;VLOOKUP('Bulletin Adhésion Membre'!$G$30,Paramètres!$B$8:$D$12,3,FALSE),VLOOKUP(Adhérents!D329,Liste!$A$2:$D$5,4,FALSE),VLOOKUP(Adhérents!D329,Liste!$A$2:$D$5,3,FALSE)),"")</f>
        <v/>
      </c>
      <c r="R325" t="s">
        <v>141</v>
      </c>
      <c r="S325" s="2">
        <v>46022</v>
      </c>
      <c r="T325" t="str">
        <f>CONCATENATE(Adhérents!M329,IF(Adhérents!N329&lt;&gt;0,"|",""),Adhérents!N329,IF(Adhérents!O329&lt;&gt;0,"|",""),Adhérents!O329)</f>
        <v/>
      </c>
      <c r="U325" t="str">
        <f>IFERROR(IF(Adhérents!L329="Sur la base du code postal","Chapitre "&amp;VLOOKUP(VALUE(LEFT(Adhérents!K329,2)),Liste!$N$2:$Q$102,4,FALSE),"Chapitre "&amp;Adhérents!L329),"")</f>
        <v/>
      </c>
    </row>
    <row r="326" spans="1:21">
      <c r="A326">
        <f>Adhérents!I330</f>
        <v>0</v>
      </c>
      <c r="B326">
        <f>Adhérents!H330</f>
        <v>0</v>
      </c>
      <c r="C326">
        <f>Adhérents!J330</f>
        <v>0</v>
      </c>
      <c r="D326" s="136">
        <f>Adhérents!K330</f>
        <v>0</v>
      </c>
      <c r="E326" t="s">
        <v>139</v>
      </c>
      <c r="F326" t="str">
        <f>IF(Adhérents!G330="M.","M",IF(Adhérents!G330="Mme","F",""))</f>
        <v/>
      </c>
      <c r="G326">
        <v>0</v>
      </c>
      <c r="H326" t="s">
        <v>140</v>
      </c>
      <c r="I326" s="2">
        <f t="shared" ca="1" si="5"/>
        <v>46300</v>
      </c>
      <c r="J326" s="153">
        <f>Paramètres!$C$22</f>
        <v>46296</v>
      </c>
      <c r="K326" s="2">
        <f>Paramètres!$C$23</f>
        <v>46843</v>
      </c>
      <c r="L32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6">
        <f>Adhérents!E330</f>
        <v>0</v>
      </c>
      <c r="N326" t="str">
        <f>'Bulletin Adhésion Membre'!$B$24</f>
        <v/>
      </c>
      <c r="O326">
        <f>Adhérents!F330</f>
        <v>0</v>
      </c>
      <c r="P326" t="str">
        <f>IFERROR(VLOOKUP(Adhérents!D330,Liste!$A$2:$B$5,2,FALSE),"")</f>
        <v/>
      </c>
      <c r="Q326" t="str">
        <f>IFERROR(IF(COUNTIF(Adhérents!D$6:D330,Liste!$A$4)&gt;VLOOKUP('Bulletin Adhésion Membre'!$G$30,Paramètres!$B$8:$D$12,3,FALSE),VLOOKUP(Adhérents!D330,Liste!$A$2:$D$5,4,FALSE),VLOOKUP(Adhérents!D330,Liste!$A$2:$D$5,3,FALSE)),"")</f>
        <v/>
      </c>
      <c r="R326" t="s">
        <v>141</v>
      </c>
      <c r="S326" s="2">
        <v>46022</v>
      </c>
      <c r="T326" t="str">
        <f>CONCATENATE(Adhérents!M330,IF(Adhérents!N330&lt;&gt;0,"|",""),Adhérents!N330,IF(Adhérents!O330&lt;&gt;0,"|",""),Adhérents!O330)</f>
        <v/>
      </c>
      <c r="U326" t="str">
        <f>IFERROR(IF(Adhérents!L330="Sur la base du code postal","Chapitre "&amp;VLOOKUP(VALUE(LEFT(Adhérents!K330,2)),Liste!$N$2:$Q$102,4,FALSE),"Chapitre "&amp;Adhérents!L330),"")</f>
        <v/>
      </c>
    </row>
    <row r="327" spans="1:21">
      <c r="A327">
        <f>Adhérents!I331</f>
        <v>0</v>
      </c>
      <c r="B327">
        <f>Adhérents!H331</f>
        <v>0</v>
      </c>
      <c r="C327">
        <f>Adhérents!J331</f>
        <v>0</v>
      </c>
      <c r="D327" s="136">
        <f>Adhérents!K331</f>
        <v>0</v>
      </c>
      <c r="E327" t="s">
        <v>139</v>
      </c>
      <c r="F327" t="str">
        <f>IF(Adhérents!G331="M.","M",IF(Adhérents!G331="Mme","F",""))</f>
        <v/>
      </c>
      <c r="G327">
        <v>0</v>
      </c>
      <c r="H327" t="s">
        <v>140</v>
      </c>
      <c r="I327" s="2">
        <f t="shared" ca="1" si="5"/>
        <v>46300</v>
      </c>
      <c r="J327" s="153">
        <f>Paramètres!$C$22</f>
        <v>46296</v>
      </c>
      <c r="K327" s="2">
        <f>Paramètres!$C$23</f>
        <v>46843</v>
      </c>
      <c r="L32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7">
        <f>Adhérents!E331</f>
        <v>0</v>
      </c>
      <c r="N327" t="str">
        <f>'Bulletin Adhésion Membre'!$B$24</f>
        <v/>
      </c>
      <c r="O327">
        <f>Adhérents!F331</f>
        <v>0</v>
      </c>
      <c r="P327" t="str">
        <f>IFERROR(VLOOKUP(Adhérents!D331,Liste!$A$2:$B$5,2,FALSE),"")</f>
        <v/>
      </c>
      <c r="Q327" t="str">
        <f>IFERROR(IF(COUNTIF(Adhérents!D$6:D331,Liste!$A$4)&gt;VLOOKUP('Bulletin Adhésion Membre'!$G$30,Paramètres!$B$8:$D$12,3,FALSE),VLOOKUP(Adhérents!D331,Liste!$A$2:$D$5,4,FALSE),VLOOKUP(Adhérents!D331,Liste!$A$2:$D$5,3,FALSE)),"")</f>
        <v/>
      </c>
      <c r="R327" t="s">
        <v>141</v>
      </c>
      <c r="S327" s="2">
        <v>46022</v>
      </c>
      <c r="T327" t="str">
        <f>CONCATENATE(Adhérents!M331,IF(Adhérents!N331&lt;&gt;0,"|",""),Adhérents!N331,IF(Adhérents!O331&lt;&gt;0,"|",""),Adhérents!O331)</f>
        <v/>
      </c>
      <c r="U327" t="str">
        <f>IFERROR(IF(Adhérents!L331="Sur la base du code postal","Chapitre "&amp;VLOOKUP(VALUE(LEFT(Adhérents!K331,2)),Liste!$N$2:$Q$102,4,FALSE),"Chapitre "&amp;Adhérents!L331),"")</f>
        <v/>
      </c>
    </row>
    <row r="328" spans="1:21">
      <c r="A328">
        <f>Adhérents!I332</f>
        <v>0</v>
      </c>
      <c r="B328">
        <f>Adhérents!H332</f>
        <v>0</v>
      </c>
      <c r="C328">
        <f>Adhérents!J332</f>
        <v>0</v>
      </c>
      <c r="D328" s="136">
        <f>Adhérents!K332</f>
        <v>0</v>
      </c>
      <c r="E328" t="s">
        <v>139</v>
      </c>
      <c r="F328" t="str">
        <f>IF(Adhérents!G332="M.","M",IF(Adhérents!G332="Mme","F",""))</f>
        <v/>
      </c>
      <c r="G328">
        <v>0</v>
      </c>
      <c r="H328" t="s">
        <v>140</v>
      </c>
      <c r="I328" s="2">
        <f t="shared" ca="1" si="5"/>
        <v>46300</v>
      </c>
      <c r="J328" s="153">
        <f>Paramètres!$C$22</f>
        <v>46296</v>
      </c>
      <c r="K328" s="2">
        <f>Paramètres!$C$23</f>
        <v>46843</v>
      </c>
      <c r="L32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8">
        <f>Adhérents!E332</f>
        <v>0</v>
      </c>
      <c r="N328" t="str">
        <f>'Bulletin Adhésion Membre'!$B$24</f>
        <v/>
      </c>
      <c r="O328">
        <f>Adhérents!F332</f>
        <v>0</v>
      </c>
      <c r="P328" t="str">
        <f>IFERROR(VLOOKUP(Adhérents!D332,Liste!$A$2:$B$5,2,FALSE),"")</f>
        <v/>
      </c>
      <c r="Q328" t="str">
        <f>IFERROR(IF(COUNTIF(Adhérents!D$6:D332,Liste!$A$4)&gt;VLOOKUP('Bulletin Adhésion Membre'!$G$30,Paramètres!$B$8:$D$12,3,FALSE),VLOOKUP(Adhérents!D332,Liste!$A$2:$D$5,4,FALSE),VLOOKUP(Adhérents!D332,Liste!$A$2:$D$5,3,FALSE)),"")</f>
        <v/>
      </c>
      <c r="R328" t="s">
        <v>141</v>
      </c>
      <c r="S328" s="2">
        <v>46022</v>
      </c>
      <c r="T328" t="str">
        <f>CONCATENATE(Adhérents!M332,IF(Adhérents!N332&lt;&gt;0,"|",""),Adhérents!N332,IF(Adhérents!O332&lt;&gt;0,"|",""),Adhérents!O332)</f>
        <v/>
      </c>
      <c r="U328" t="str">
        <f>IFERROR(IF(Adhérents!L332="Sur la base du code postal","Chapitre "&amp;VLOOKUP(VALUE(LEFT(Adhérents!K332,2)),Liste!$N$2:$Q$102,4,FALSE),"Chapitre "&amp;Adhérents!L332),"")</f>
        <v/>
      </c>
    </row>
    <row r="329" spans="1:21">
      <c r="A329">
        <f>Adhérents!I333</f>
        <v>0</v>
      </c>
      <c r="B329">
        <f>Adhérents!H333</f>
        <v>0</v>
      </c>
      <c r="C329">
        <f>Adhérents!J333</f>
        <v>0</v>
      </c>
      <c r="D329" s="136">
        <f>Adhérents!K333</f>
        <v>0</v>
      </c>
      <c r="E329" t="s">
        <v>139</v>
      </c>
      <c r="F329" t="str">
        <f>IF(Adhérents!G333="M.","M",IF(Adhérents!G333="Mme","F",""))</f>
        <v/>
      </c>
      <c r="G329">
        <v>0</v>
      </c>
      <c r="H329" t="s">
        <v>140</v>
      </c>
      <c r="I329" s="2">
        <f t="shared" ca="1" si="5"/>
        <v>46300</v>
      </c>
      <c r="J329" s="153">
        <f>Paramètres!$C$22</f>
        <v>46296</v>
      </c>
      <c r="K329" s="2">
        <f>Paramètres!$C$23</f>
        <v>46843</v>
      </c>
      <c r="L32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29">
        <f>Adhérents!E333</f>
        <v>0</v>
      </c>
      <c r="N329" t="str">
        <f>'Bulletin Adhésion Membre'!$B$24</f>
        <v/>
      </c>
      <c r="O329">
        <f>Adhérents!F333</f>
        <v>0</v>
      </c>
      <c r="P329" t="str">
        <f>IFERROR(VLOOKUP(Adhérents!D333,Liste!$A$2:$B$5,2,FALSE),"")</f>
        <v/>
      </c>
      <c r="Q329" t="str">
        <f>IFERROR(IF(COUNTIF(Adhérents!D$6:D333,Liste!$A$4)&gt;VLOOKUP('Bulletin Adhésion Membre'!$G$30,Paramètres!$B$8:$D$12,3,FALSE),VLOOKUP(Adhérents!D333,Liste!$A$2:$D$5,4,FALSE),VLOOKUP(Adhérents!D333,Liste!$A$2:$D$5,3,FALSE)),"")</f>
        <v/>
      </c>
      <c r="R329" t="s">
        <v>141</v>
      </c>
      <c r="S329" s="2">
        <v>46022</v>
      </c>
      <c r="T329" t="str">
        <f>CONCATENATE(Adhérents!M333,IF(Adhérents!N333&lt;&gt;0,"|",""),Adhérents!N333,IF(Adhérents!O333&lt;&gt;0,"|",""),Adhérents!O333)</f>
        <v/>
      </c>
      <c r="U329" t="str">
        <f>IFERROR(IF(Adhérents!L333="Sur la base du code postal","Chapitre "&amp;VLOOKUP(VALUE(LEFT(Adhérents!K333,2)),Liste!$N$2:$Q$102,4,FALSE),"Chapitre "&amp;Adhérents!L333),"")</f>
        <v/>
      </c>
    </row>
    <row r="330" spans="1:21">
      <c r="A330">
        <f>Adhérents!I334</f>
        <v>0</v>
      </c>
      <c r="B330">
        <f>Adhérents!H334</f>
        <v>0</v>
      </c>
      <c r="C330">
        <f>Adhérents!J334</f>
        <v>0</v>
      </c>
      <c r="D330" s="136">
        <f>Adhérents!K334</f>
        <v>0</v>
      </c>
      <c r="E330" t="s">
        <v>139</v>
      </c>
      <c r="F330" t="str">
        <f>IF(Adhérents!G334="M.","M",IF(Adhérents!G334="Mme","F",""))</f>
        <v/>
      </c>
      <c r="G330">
        <v>0</v>
      </c>
      <c r="H330" t="s">
        <v>140</v>
      </c>
      <c r="I330" s="2">
        <f t="shared" ca="1" si="5"/>
        <v>46300</v>
      </c>
      <c r="J330" s="153">
        <f>Paramètres!$C$22</f>
        <v>46296</v>
      </c>
      <c r="K330" s="2">
        <f>Paramètres!$C$23</f>
        <v>46843</v>
      </c>
      <c r="L33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0">
        <f>Adhérents!E334</f>
        <v>0</v>
      </c>
      <c r="N330" t="str">
        <f>'Bulletin Adhésion Membre'!$B$24</f>
        <v/>
      </c>
      <c r="O330">
        <f>Adhérents!F334</f>
        <v>0</v>
      </c>
      <c r="P330" t="str">
        <f>IFERROR(VLOOKUP(Adhérents!D334,Liste!$A$2:$B$5,2,FALSE),"")</f>
        <v/>
      </c>
      <c r="Q330" t="str">
        <f>IFERROR(IF(COUNTIF(Adhérents!D$6:D334,Liste!$A$4)&gt;VLOOKUP('Bulletin Adhésion Membre'!$G$30,Paramètres!$B$8:$D$12,3,FALSE),VLOOKUP(Adhérents!D334,Liste!$A$2:$D$5,4,FALSE),VLOOKUP(Adhérents!D334,Liste!$A$2:$D$5,3,FALSE)),"")</f>
        <v/>
      </c>
      <c r="R330" t="s">
        <v>141</v>
      </c>
      <c r="S330" s="2">
        <v>46022</v>
      </c>
      <c r="T330" t="str">
        <f>CONCATENATE(Adhérents!M334,IF(Adhérents!N334&lt;&gt;0,"|",""),Adhérents!N334,IF(Adhérents!O334&lt;&gt;0,"|",""),Adhérents!O334)</f>
        <v/>
      </c>
      <c r="U330" t="str">
        <f>IFERROR(IF(Adhérents!L334="Sur la base du code postal","Chapitre "&amp;VLOOKUP(VALUE(LEFT(Adhérents!K334,2)),Liste!$N$2:$Q$102,4,FALSE),"Chapitre "&amp;Adhérents!L334),"")</f>
        <v/>
      </c>
    </row>
    <row r="331" spans="1:21">
      <c r="A331">
        <f>Adhérents!I335</f>
        <v>0</v>
      </c>
      <c r="B331">
        <f>Adhérents!H335</f>
        <v>0</v>
      </c>
      <c r="C331">
        <f>Adhérents!J335</f>
        <v>0</v>
      </c>
      <c r="D331" s="136">
        <f>Adhérents!K335</f>
        <v>0</v>
      </c>
      <c r="E331" t="s">
        <v>139</v>
      </c>
      <c r="F331" t="str">
        <f>IF(Adhérents!G335="M.","M",IF(Adhérents!G335="Mme","F",""))</f>
        <v/>
      </c>
      <c r="G331">
        <v>0</v>
      </c>
      <c r="H331" t="s">
        <v>140</v>
      </c>
      <c r="I331" s="2">
        <f t="shared" ca="1" si="5"/>
        <v>46300</v>
      </c>
      <c r="J331" s="153">
        <f>Paramètres!$C$22</f>
        <v>46296</v>
      </c>
      <c r="K331" s="2">
        <f>Paramètres!$C$23</f>
        <v>46843</v>
      </c>
      <c r="L33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1">
        <f>Adhérents!E335</f>
        <v>0</v>
      </c>
      <c r="N331" t="str">
        <f>'Bulletin Adhésion Membre'!$B$24</f>
        <v/>
      </c>
      <c r="O331">
        <f>Adhérents!F335</f>
        <v>0</v>
      </c>
      <c r="P331" t="str">
        <f>IFERROR(VLOOKUP(Adhérents!D335,Liste!$A$2:$B$5,2,FALSE),"")</f>
        <v/>
      </c>
      <c r="Q331" t="str">
        <f>IFERROR(IF(COUNTIF(Adhérents!D$6:D335,Liste!$A$4)&gt;VLOOKUP('Bulletin Adhésion Membre'!$G$30,Paramètres!$B$8:$D$12,3,FALSE),VLOOKUP(Adhérents!D335,Liste!$A$2:$D$5,4,FALSE),VLOOKUP(Adhérents!D335,Liste!$A$2:$D$5,3,FALSE)),"")</f>
        <v/>
      </c>
      <c r="R331" t="s">
        <v>141</v>
      </c>
      <c r="S331" s="2">
        <v>46022</v>
      </c>
      <c r="T331" t="str">
        <f>CONCATENATE(Adhérents!M335,IF(Adhérents!N335&lt;&gt;0,"|",""),Adhérents!N335,IF(Adhérents!O335&lt;&gt;0,"|",""),Adhérents!O335)</f>
        <v/>
      </c>
      <c r="U331" t="str">
        <f>IFERROR(IF(Adhérents!L335="Sur la base du code postal","Chapitre "&amp;VLOOKUP(VALUE(LEFT(Adhérents!K335,2)),Liste!$N$2:$Q$102,4,FALSE),"Chapitre "&amp;Adhérents!L335),"")</f>
        <v/>
      </c>
    </row>
    <row r="332" spans="1:21">
      <c r="A332">
        <f>Adhérents!I336</f>
        <v>0</v>
      </c>
      <c r="B332">
        <f>Adhérents!H336</f>
        <v>0</v>
      </c>
      <c r="C332">
        <f>Adhérents!J336</f>
        <v>0</v>
      </c>
      <c r="D332" s="136">
        <f>Adhérents!K336</f>
        <v>0</v>
      </c>
      <c r="E332" t="s">
        <v>139</v>
      </c>
      <c r="F332" t="str">
        <f>IF(Adhérents!G336="M.","M",IF(Adhérents!G336="Mme","F",""))</f>
        <v/>
      </c>
      <c r="G332">
        <v>0</v>
      </c>
      <c r="H332" t="s">
        <v>140</v>
      </c>
      <c r="I332" s="2">
        <f t="shared" ca="1" si="5"/>
        <v>46300</v>
      </c>
      <c r="J332" s="153">
        <f>Paramètres!$C$22</f>
        <v>46296</v>
      </c>
      <c r="K332" s="2">
        <f>Paramètres!$C$23</f>
        <v>46843</v>
      </c>
      <c r="L33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2">
        <f>Adhérents!E336</f>
        <v>0</v>
      </c>
      <c r="N332" t="str">
        <f>'Bulletin Adhésion Membre'!$B$24</f>
        <v/>
      </c>
      <c r="O332">
        <f>Adhérents!F336</f>
        <v>0</v>
      </c>
      <c r="P332" t="str">
        <f>IFERROR(VLOOKUP(Adhérents!D336,Liste!$A$2:$B$5,2,FALSE),"")</f>
        <v/>
      </c>
      <c r="Q332" t="str">
        <f>IFERROR(IF(COUNTIF(Adhérents!D$6:D336,Liste!$A$4)&gt;VLOOKUP('Bulletin Adhésion Membre'!$G$30,Paramètres!$B$8:$D$12,3,FALSE),VLOOKUP(Adhérents!D336,Liste!$A$2:$D$5,4,FALSE),VLOOKUP(Adhérents!D336,Liste!$A$2:$D$5,3,FALSE)),"")</f>
        <v/>
      </c>
      <c r="R332" t="s">
        <v>141</v>
      </c>
      <c r="S332" s="2">
        <v>46022</v>
      </c>
      <c r="T332" t="str">
        <f>CONCATENATE(Adhérents!M336,IF(Adhérents!N336&lt;&gt;0,"|",""),Adhérents!N336,IF(Adhérents!O336&lt;&gt;0,"|",""),Adhérents!O336)</f>
        <v/>
      </c>
      <c r="U332" t="str">
        <f>IFERROR(IF(Adhérents!L336="Sur la base du code postal","Chapitre "&amp;VLOOKUP(VALUE(LEFT(Adhérents!K336,2)),Liste!$N$2:$Q$102,4,FALSE),"Chapitre "&amp;Adhérents!L336),"")</f>
        <v/>
      </c>
    </row>
    <row r="333" spans="1:21">
      <c r="A333">
        <f>Adhérents!I337</f>
        <v>0</v>
      </c>
      <c r="B333">
        <f>Adhérents!H337</f>
        <v>0</v>
      </c>
      <c r="C333">
        <f>Adhérents!J337</f>
        <v>0</v>
      </c>
      <c r="D333" s="136">
        <f>Adhérents!K337</f>
        <v>0</v>
      </c>
      <c r="E333" t="s">
        <v>139</v>
      </c>
      <c r="F333" t="str">
        <f>IF(Adhérents!G337="M.","M",IF(Adhérents!G337="Mme","F",""))</f>
        <v/>
      </c>
      <c r="G333">
        <v>0</v>
      </c>
      <c r="H333" t="s">
        <v>140</v>
      </c>
      <c r="I333" s="2">
        <f t="shared" ca="1" si="5"/>
        <v>46300</v>
      </c>
      <c r="J333" s="153">
        <f>Paramètres!$C$22</f>
        <v>46296</v>
      </c>
      <c r="K333" s="2">
        <f>Paramètres!$C$23</f>
        <v>46843</v>
      </c>
      <c r="L33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3">
        <f>Adhérents!E337</f>
        <v>0</v>
      </c>
      <c r="N333" t="str">
        <f>'Bulletin Adhésion Membre'!$B$24</f>
        <v/>
      </c>
      <c r="O333">
        <f>Adhérents!F337</f>
        <v>0</v>
      </c>
      <c r="P333" t="str">
        <f>IFERROR(VLOOKUP(Adhérents!D337,Liste!$A$2:$B$5,2,FALSE),"")</f>
        <v/>
      </c>
      <c r="Q333" t="str">
        <f>IFERROR(IF(COUNTIF(Adhérents!D$6:D337,Liste!$A$4)&gt;VLOOKUP('Bulletin Adhésion Membre'!$G$30,Paramètres!$B$8:$D$12,3,FALSE),VLOOKUP(Adhérents!D337,Liste!$A$2:$D$5,4,FALSE),VLOOKUP(Adhérents!D337,Liste!$A$2:$D$5,3,FALSE)),"")</f>
        <v/>
      </c>
      <c r="R333" t="s">
        <v>141</v>
      </c>
      <c r="S333" s="2">
        <v>46022</v>
      </c>
      <c r="T333" t="str">
        <f>CONCATENATE(Adhérents!M337,IF(Adhérents!N337&lt;&gt;0,"|",""),Adhérents!N337,IF(Adhérents!O337&lt;&gt;0,"|",""),Adhérents!O337)</f>
        <v/>
      </c>
      <c r="U333" t="str">
        <f>IFERROR(IF(Adhérents!L337="Sur la base du code postal","Chapitre "&amp;VLOOKUP(VALUE(LEFT(Adhérents!K337,2)),Liste!$N$2:$Q$102,4,FALSE),"Chapitre "&amp;Adhérents!L337),"")</f>
        <v/>
      </c>
    </row>
    <row r="334" spans="1:21">
      <c r="A334">
        <f>Adhérents!I338</f>
        <v>0</v>
      </c>
      <c r="B334">
        <f>Adhérents!H338</f>
        <v>0</v>
      </c>
      <c r="C334">
        <f>Adhérents!J338</f>
        <v>0</v>
      </c>
      <c r="D334" s="136">
        <f>Adhérents!K338</f>
        <v>0</v>
      </c>
      <c r="E334" t="s">
        <v>139</v>
      </c>
      <c r="F334" t="str">
        <f>IF(Adhérents!G338="M.","M",IF(Adhérents!G338="Mme","F",""))</f>
        <v/>
      </c>
      <c r="G334">
        <v>0</v>
      </c>
      <c r="H334" t="s">
        <v>140</v>
      </c>
      <c r="I334" s="2">
        <f t="shared" ca="1" si="5"/>
        <v>46300</v>
      </c>
      <c r="J334" s="153">
        <f>Paramètres!$C$22</f>
        <v>46296</v>
      </c>
      <c r="K334" s="2">
        <f>Paramètres!$C$23</f>
        <v>46843</v>
      </c>
      <c r="L33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4">
        <f>Adhérents!E338</f>
        <v>0</v>
      </c>
      <c r="N334" t="str">
        <f>'Bulletin Adhésion Membre'!$B$24</f>
        <v/>
      </c>
      <c r="O334">
        <f>Adhérents!F338</f>
        <v>0</v>
      </c>
      <c r="P334" t="str">
        <f>IFERROR(VLOOKUP(Adhérents!D338,Liste!$A$2:$B$5,2,FALSE),"")</f>
        <v/>
      </c>
      <c r="Q334" t="str">
        <f>IFERROR(IF(COUNTIF(Adhérents!D$6:D338,Liste!$A$4)&gt;VLOOKUP('Bulletin Adhésion Membre'!$G$30,Paramètres!$B$8:$D$12,3,FALSE),VLOOKUP(Adhérents!D338,Liste!$A$2:$D$5,4,FALSE),VLOOKUP(Adhérents!D338,Liste!$A$2:$D$5,3,FALSE)),"")</f>
        <v/>
      </c>
      <c r="R334" t="s">
        <v>141</v>
      </c>
      <c r="S334" s="2">
        <v>46022</v>
      </c>
      <c r="T334" t="str">
        <f>CONCATENATE(Adhérents!M338,IF(Adhérents!N338&lt;&gt;0,"|",""),Adhérents!N338,IF(Adhérents!O338&lt;&gt;0,"|",""),Adhérents!O338)</f>
        <v/>
      </c>
      <c r="U334" t="str">
        <f>IFERROR(IF(Adhérents!L338="Sur la base du code postal","Chapitre "&amp;VLOOKUP(VALUE(LEFT(Adhérents!K338,2)),Liste!$N$2:$Q$102,4,FALSE),"Chapitre "&amp;Adhérents!L338),"")</f>
        <v/>
      </c>
    </row>
    <row r="335" spans="1:21">
      <c r="A335">
        <f>Adhérents!I339</f>
        <v>0</v>
      </c>
      <c r="B335">
        <f>Adhérents!H339</f>
        <v>0</v>
      </c>
      <c r="C335">
        <f>Adhérents!J339</f>
        <v>0</v>
      </c>
      <c r="D335" s="136">
        <f>Adhérents!K339</f>
        <v>0</v>
      </c>
      <c r="E335" t="s">
        <v>139</v>
      </c>
      <c r="F335" t="str">
        <f>IF(Adhérents!G339="M.","M",IF(Adhérents!G339="Mme","F",""))</f>
        <v/>
      </c>
      <c r="G335">
        <v>0</v>
      </c>
      <c r="H335" t="s">
        <v>140</v>
      </c>
      <c r="I335" s="2">
        <f t="shared" ca="1" si="5"/>
        <v>46300</v>
      </c>
      <c r="J335" s="153">
        <f>Paramètres!$C$22</f>
        <v>46296</v>
      </c>
      <c r="K335" s="2">
        <f>Paramètres!$C$23</f>
        <v>46843</v>
      </c>
      <c r="L33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5">
        <f>Adhérents!E339</f>
        <v>0</v>
      </c>
      <c r="N335" t="str">
        <f>'Bulletin Adhésion Membre'!$B$24</f>
        <v/>
      </c>
      <c r="O335">
        <f>Adhérents!F339</f>
        <v>0</v>
      </c>
      <c r="P335" t="str">
        <f>IFERROR(VLOOKUP(Adhérents!D339,Liste!$A$2:$B$5,2,FALSE),"")</f>
        <v/>
      </c>
      <c r="Q335" t="str">
        <f>IFERROR(IF(COUNTIF(Adhérents!D$6:D339,Liste!$A$4)&gt;VLOOKUP('Bulletin Adhésion Membre'!$G$30,Paramètres!$B$8:$D$12,3,FALSE),VLOOKUP(Adhérents!D339,Liste!$A$2:$D$5,4,FALSE),VLOOKUP(Adhérents!D339,Liste!$A$2:$D$5,3,FALSE)),"")</f>
        <v/>
      </c>
      <c r="R335" t="s">
        <v>141</v>
      </c>
      <c r="S335" s="2">
        <v>46022</v>
      </c>
      <c r="T335" t="str">
        <f>CONCATENATE(Adhérents!M339,IF(Adhérents!N339&lt;&gt;0,"|",""),Adhérents!N339,IF(Adhérents!O339&lt;&gt;0,"|",""),Adhérents!O339)</f>
        <v/>
      </c>
      <c r="U335" t="str">
        <f>IFERROR(IF(Adhérents!L339="Sur la base du code postal","Chapitre "&amp;VLOOKUP(VALUE(LEFT(Adhérents!K339,2)),Liste!$N$2:$Q$102,4,FALSE),"Chapitre "&amp;Adhérents!L339),"")</f>
        <v/>
      </c>
    </row>
    <row r="336" spans="1:21">
      <c r="A336">
        <f>Adhérents!I340</f>
        <v>0</v>
      </c>
      <c r="B336">
        <f>Adhérents!H340</f>
        <v>0</v>
      </c>
      <c r="C336">
        <f>Adhérents!J340</f>
        <v>0</v>
      </c>
      <c r="D336" s="136">
        <f>Adhérents!K340</f>
        <v>0</v>
      </c>
      <c r="E336" t="s">
        <v>139</v>
      </c>
      <c r="F336" t="str">
        <f>IF(Adhérents!G340="M.","M",IF(Adhérents!G340="Mme","F",""))</f>
        <v/>
      </c>
      <c r="G336">
        <v>0</v>
      </c>
      <c r="H336" t="s">
        <v>140</v>
      </c>
      <c r="I336" s="2">
        <f t="shared" ca="1" si="5"/>
        <v>46300</v>
      </c>
      <c r="J336" s="153">
        <f>Paramètres!$C$22</f>
        <v>46296</v>
      </c>
      <c r="K336" s="2">
        <f>Paramètres!$C$23</f>
        <v>46843</v>
      </c>
      <c r="L33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6">
        <f>Adhérents!E340</f>
        <v>0</v>
      </c>
      <c r="N336" t="str">
        <f>'Bulletin Adhésion Membre'!$B$24</f>
        <v/>
      </c>
      <c r="O336">
        <f>Adhérents!F340</f>
        <v>0</v>
      </c>
      <c r="P336" t="str">
        <f>IFERROR(VLOOKUP(Adhérents!D340,Liste!$A$2:$B$5,2,FALSE),"")</f>
        <v/>
      </c>
      <c r="Q336" t="str">
        <f>IFERROR(IF(COUNTIF(Adhérents!D$6:D340,Liste!$A$4)&gt;VLOOKUP('Bulletin Adhésion Membre'!$G$30,Paramètres!$B$8:$D$12,3,FALSE),VLOOKUP(Adhérents!D340,Liste!$A$2:$D$5,4,FALSE),VLOOKUP(Adhérents!D340,Liste!$A$2:$D$5,3,FALSE)),"")</f>
        <v/>
      </c>
      <c r="R336" t="s">
        <v>141</v>
      </c>
      <c r="S336" s="2">
        <v>46022</v>
      </c>
      <c r="T336" t="str">
        <f>CONCATENATE(Adhérents!M340,IF(Adhérents!N340&lt;&gt;0,"|",""),Adhérents!N340,IF(Adhérents!O340&lt;&gt;0,"|",""),Adhérents!O340)</f>
        <v/>
      </c>
      <c r="U336" t="str">
        <f>IFERROR(IF(Adhérents!L340="Sur la base du code postal","Chapitre "&amp;VLOOKUP(VALUE(LEFT(Adhérents!K340,2)),Liste!$N$2:$Q$102,4,FALSE),"Chapitre "&amp;Adhérents!L340),"")</f>
        <v/>
      </c>
    </row>
    <row r="337" spans="1:21">
      <c r="A337">
        <f>Adhérents!I341</f>
        <v>0</v>
      </c>
      <c r="B337">
        <f>Adhérents!H341</f>
        <v>0</v>
      </c>
      <c r="C337">
        <f>Adhérents!J341</f>
        <v>0</v>
      </c>
      <c r="D337" s="136">
        <f>Adhérents!K341</f>
        <v>0</v>
      </c>
      <c r="E337" t="s">
        <v>139</v>
      </c>
      <c r="F337" t="str">
        <f>IF(Adhérents!G341="M.","M",IF(Adhérents!G341="Mme","F",""))</f>
        <v/>
      </c>
      <c r="G337">
        <v>0</v>
      </c>
      <c r="H337" t="s">
        <v>140</v>
      </c>
      <c r="I337" s="2">
        <f t="shared" ca="1" si="5"/>
        <v>46300</v>
      </c>
      <c r="J337" s="153">
        <f>Paramètres!$C$22</f>
        <v>46296</v>
      </c>
      <c r="K337" s="2">
        <f>Paramètres!$C$23</f>
        <v>46843</v>
      </c>
      <c r="L33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7">
        <f>Adhérents!E341</f>
        <v>0</v>
      </c>
      <c r="N337" t="str">
        <f>'Bulletin Adhésion Membre'!$B$24</f>
        <v/>
      </c>
      <c r="O337">
        <f>Adhérents!F341</f>
        <v>0</v>
      </c>
      <c r="P337" t="str">
        <f>IFERROR(VLOOKUP(Adhérents!D341,Liste!$A$2:$B$5,2,FALSE),"")</f>
        <v/>
      </c>
      <c r="Q337" t="str">
        <f>IFERROR(IF(COUNTIF(Adhérents!D$6:D341,Liste!$A$4)&gt;VLOOKUP('Bulletin Adhésion Membre'!$G$30,Paramètres!$B$8:$D$12,3,FALSE),VLOOKUP(Adhérents!D341,Liste!$A$2:$D$5,4,FALSE),VLOOKUP(Adhérents!D341,Liste!$A$2:$D$5,3,FALSE)),"")</f>
        <v/>
      </c>
      <c r="R337" t="s">
        <v>141</v>
      </c>
      <c r="S337" s="2">
        <v>46022</v>
      </c>
      <c r="T337" t="str">
        <f>CONCATENATE(Adhérents!M341,IF(Adhérents!N341&lt;&gt;0,"|",""),Adhérents!N341,IF(Adhérents!O341&lt;&gt;0,"|",""),Adhérents!O341)</f>
        <v/>
      </c>
      <c r="U337" t="str">
        <f>IFERROR(IF(Adhérents!L341="Sur la base du code postal","Chapitre "&amp;VLOOKUP(VALUE(LEFT(Adhérents!K341,2)),Liste!$N$2:$Q$102,4,FALSE),"Chapitre "&amp;Adhérents!L341),"")</f>
        <v/>
      </c>
    </row>
    <row r="338" spans="1:21">
      <c r="A338">
        <f>Adhérents!I342</f>
        <v>0</v>
      </c>
      <c r="B338">
        <f>Adhérents!H342</f>
        <v>0</v>
      </c>
      <c r="C338">
        <f>Adhérents!J342</f>
        <v>0</v>
      </c>
      <c r="D338" s="136">
        <f>Adhérents!K342</f>
        <v>0</v>
      </c>
      <c r="E338" t="s">
        <v>139</v>
      </c>
      <c r="F338" t="str">
        <f>IF(Adhérents!G342="M.","M",IF(Adhérents!G342="Mme","F",""))</f>
        <v/>
      </c>
      <c r="G338">
        <v>0</v>
      </c>
      <c r="H338" t="s">
        <v>140</v>
      </c>
      <c r="I338" s="2">
        <f t="shared" ca="1" si="5"/>
        <v>46300</v>
      </c>
      <c r="J338" s="153">
        <f>Paramètres!$C$22</f>
        <v>46296</v>
      </c>
      <c r="K338" s="2">
        <f>Paramètres!$C$23</f>
        <v>46843</v>
      </c>
      <c r="L33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8">
        <f>Adhérents!E342</f>
        <v>0</v>
      </c>
      <c r="N338" t="str">
        <f>'Bulletin Adhésion Membre'!$B$24</f>
        <v/>
      </c>
      <c r="O338">
        <f>Adhérents!F342</f>
        <v>0</v>
      </c>
      <c r="P338" t="str">
        <f>IFERROR(VLOOKUP(Adhérents!D342,Liste!$A$2:$B$5,2,FALSE),"")</f>
        <v/>
      </c>
      <c r="Q338" t="str">
        <f>IFERROR(IF(COUNTIF(Adhérents!D$6:D342,Liste!$A$4)&gt;VLOOKUP('Bulletin Adhésion Membre'!$G$30,Paramètres!$B$8:$D$12,3,FALSE),VLOOKUP(Adhérents!D342,Liste!$A$2:$D$5,4,FALSE),VLOOKUP(Adhérents!D342,Liste!$A$2:$D$5,3,FALSE)),"")</f>
        <v/>
      </c>
      <c r="R338" t="s">
        <v>141</v>
      </c>
      <c r="S338" s="2">
        <v>46022</v>
      </c>
      <c r="T338" t="str">
        <f>CONCATENATE(Adhérents!M342,IF(Adhérents!N342&lt;&gt;0,"|",""),Adhérents!N342,IF(Adhérents!O342&lt;&gt;0,"|",""),Adhérents!O342)</f>
        <v/>
      </c>
      <c r="U338" t="str">
        <f>IFERROR(IF(Adhérents!L342="Sur la base du code postal","Chapitre "&amp;VLOOKUP(VALUE(LEFT(Adhérents!K342,2)),Liste!$N$2:$Q$102,4,FALSE),"Chapitre "&amp;Adhérents!L342),"")</f>
        <v/>
      </c>
    </row>
    <row r="339" spans="1:21">
      <c r="A339">
        <f>Adhérents!I343</f>
        <v>0</v>
      </c>
      <c r="B339">
        <f>Adhérents!H343</f>
        <v>0</v>
      </c>
      <c r="C339">
        <f>Adhérents!J343</f>
        <v>0</v>
      </c>
      <c r="D339" s="136">
        <f>Adhérents!K343</f>
        <v>0</v>
      </c>
      <c r="E339" t="s">
        <v>139</v>
      </c>
      <c r="F339" t="str">
        <f>IF(Adhérents!G343="M.","M",IF(Adhérents!G343="Mme","F",""))</f>
        <v/>
      </c>
      <c r="G339">
        <v>0</v>
      </c>
      <c r="H339" t="s">
        <v>140</v>
      </c>
      <c r="I339" s="2">
        <f t="shared" ca="1" si="5"/>
        <v>46300</v>
      </c>
      <c r="J339" s="153">
        <f>Paramètres!$C$22</f>
        <v>46296</v>
      </c>
      <c r="K339" s="2">
        <f>Paramètres!$C$23</f>
        <v>46843</v>
      </c>
      <c r="L33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39">
        <f>Adhérents!E343</f>
        <v>0</v>
      </c>
      <c r="N339" t="str">
        <f>'Bulletin Adhésion Membre'!$B$24</f>
        <v/>
      </c>
      <c r="O339">
        <f>Adhérents!F343</f>
        <v>0</v>
      </c>
      <c r="P339" t="str">
        <f>IFERROR(VLOOKUP(Adhérents!D343,Liste!$A$2:$B$5,2,FALSE),"")</f>
        <v/>
      </c>
      <c r="Q339" t="str">
        <f>IFERROR(IF(COUNTIF(Adhérents!D$6:D343,Liste!$A$4)&gt;VLOOKUP('Bulletin Adhésion Membre'!$G$30,Paramètres!$B$8:$D$12,3,FALSE),VLOOKUP(Adhérents!D343,Liste!$A$2:$D$5,4,FALSE),VLOOKUP(Adhérents!D343,Liste!$A$2:$D$5,3,FALSE)),"")</f>
        <v/>
      </c>
      <c r="R339" t="s">
        <v>141</v>
      </c>
      <c r="S339" s="2">
        <v>46022</v>
      </c>
      <c r="T339" t="str">
        <f>CONCATENATE(Adhérents!M343,IF(Adhérents!N343&lt;&gt;0,"|",""),Adhérents!N343,IF(Adhérents!O343&lt;&gt;0,"|",""),Adhérents!O343)</f>
        <v/>
      </c>
      <c r="U339" t="str">
        <f>IFERROR(IF(Adhérents!L343="Sur la base du code postal","Chapitre "&amp;VLOOKUP(VALUE(LEFT(Adhérents!K343,2)),Liste!$N$2:$Q$102,4,FALSE),"Chapitre "&amp;Adhérents!L343),"")</f>
        <v/>
      </c>
    </row>
    <row r="340" spans="1:21">
      <c r="A340">
        <f>Adhérents!I344</f>
        <v>0</v>
      </c>
      <c r="B340">
        <f>Adhérents!H344</f>
        <v>0</v>
      </c>
      <c r="C340">
        <f>Adhérents!J344</f>
        <v>0</v>
      </c>
      <c r="D340" s="136">
        <f>Adhérents!K344</f>
        <v>0</v>
      </c>
      <c r="E340" t="s">
        <v>139</v>
      </c>
      <c r="F340" t="str">
        <f>IF(Adhérents!G344="M.","M",IF(Adhérents!G344="Mme","F",""))</f>
        <v/>
      </c>
      <c r="G340">
        <v>0</v>
      </c>
      <c r="H340" t="s">
        <v>140</v>
      </c>
      <c r="I340" s="2">
        <f t="shared" ca="1" si="5"/>
        <v>46300</v>
      </c>
      <c r="J340" s="153">
        <f>Paramètres!$C$22</f>
        <v>46296</v>
      </c>
      <c r="K340" s="2">
        <f>Paramètres!$C$23</f>
        <v>46843</v>
      </c>
      <c r="L34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0">
        <f>Adhérents!E344</f>
        <v>0</v>
      </c>
      <c r="N340" t="str">
        <f>'Bulletin Adhésion Membre'!$B$24</f>
        <v/>
      </c>
      <c r="O340">
        <f>Adhérents!F344</f>
        <v>0</v>
      </c>
      <c r="P340" t="str">
        <f>IFERROR(VLOOKUP(Adhérents!D344,Liste!$A$2:$B$5,2,FALSE),"")</f>
        <v/>
      </c>
      <c r="Q340" t="str">
        <f>IFERROR(IF(COUNTIF(Adhérents!D$6:D344,Liste!$A$4)&gt;VLOOKUP('Bulletin Adhésion Membre'!$G$30,Paramètres!$B$8:$D$12,3,FALSE),VLOOKUP(Adhérents!D344,Liste!$A$2:$D$5,4,FALSE),VLOOKUP(Adhérents!D344,Liste!$A$2:$D$5,3,FALSE)),"")</f>
        <v/>
      </c>
      <c r="R340" t="s">
        <v>141</v>
      </c>
      <c r="S340" s="2">
        <v>46022</v>
      </c>
      <c r="T340" t="str">
        <f>CONCATENATE(Adhérents!M344,IF(Adhérents!N344&lt;&gt;0,"|",""),Adhérents!N344,IF(Adhérents!O344&lt;&gt;0,"|",""),Adhérents!O344)</f>
        <v/>
      </c>
      <c r="U340" t="str">
        <f>IFERROR(IF(Adhérents!L344="Sur la base du code postal","Chapitre "&amp;VLOOKUP(VALUE(LEFT(Adhérents!K344,2)),Liste!$N$2:$Q$102,4,FALSE),"Chapitre "&amp;Adhérents!L344),"")</f>
        <v/>
      </c>
    </row>
    <row r="341" spans="1:21">
      <c r="A341">
        <f>Adhérents!I345</f>
        <v>0</v>
      </c>
      <c r="B341">
        <f>Adhérents!H345</f>
        <v>0</v>
      </c>
      <c r="C341">
        <f>Adhérents!J345</f>
        <v>0</v>
      </c>
      <c r="D341" s="136">
        <f>Adhérents!K345</f>
        <v>0</v>
      </c>
      <c r="E341" t="s">
        <v>139</v>
      </c>
      <c r="F341" t="str">
        <f>IF(Adhérents!G345="M.","M",IF(Adhérents!G345="Mme","F",""))</f>
        <v/>
      </c>
      <c r="G341">
        <v>0</v>
      </c>
      <c r="H341" t="s">
        <v>140</v>
      </c>
      <c r="I341" s="2">
        <f t="shared" ca="1" si="5"/>
        <v>46300</v>
      </c>
      <c r="J341" s="153">
        <f>Paramètres!$C$22</f>
        <v>46296</v>
      </c>
      <c r="K341" s="2">
        <f>Paramètres!$C$23</f>
        <v>46843</v>
      </c>
      <c r="L34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1">
        <f>Adhérents!E345</f>
        <v>0</v>
      </c>
      <c r="N341" t="str">
        <f>'Bulletin Adhésion Membre'!$B$24</f>
        <v/>
      </c>
      <c r="O341">
        <f>Adhérents!F345</f>
        <v>0</v>
      </c>
      <c r="P341" t="str">
        <f>IFERROR(VLOOKUP(Adhérents!D345,Liste!$A$2:$B$5,2,FALSE),"")</f>
        <v/>
      </c>
      <c r="Q341" t="str">
        <f>IFERROR(IF(COUNTIF(Adhérents!D$6:D345,Liste!$A$4)&gt;VLOOKUP('Bulletin Adhésion Membre'!$G$30,Paramètres!$B$8:$D$12,3,FALSE),VLOOKUP(Adhérents!D345,Liste!$A$2:$D$5,4,FALSE),VLOOKUP(Adhérents!D345,Liste!$A$2:$D$5,3,FALSE)),"")</f>
        <v/>
      </c>
      <c r="R341" t="s">
        <v>141</v>
      </c>
      <c r="S341" s="2">
        <v>46022</v>
      </c>
      <c r="T341" t="str">
        <f>CONCATENATE(Adhérents!M345,IF(Adhérents!N345&lt;&gt;0,"|",""),Adhérents!N345,IF(Adhérents!O345&lt;&gt;0,"|",""),Adhérents!O345)</f>
        <v/>
      </c>
      <c r="U341" t="str">
        <f>IFERROR(IF(Adhérents!L345="Sur la base du code postal","Chapitre "&amp;VLOOKUP(VALUE(LEFT(Adhérents!K345,2)),Liste!$N$2:$Q$102,4,FALSE),"Chapitre "&amp;Adhérents!L345),"")</f>
        <v/>
      </c>
    </row>
    <row r="342" spans="1:21">
      <c r="A342">
        <f>Adhérents!I346</f>
        <v>0</v>
      </c>
      <c r="B342">
        <f>Adhérents!H346</f>
        <v>0</v>
      </c>
      <c r="C342">
        <f>Adhérents!J346</f>
        <v>0</v>
      </c>
      <c r="D342" s="136">
        <f>Adhérents!K346</f>
        <v>0</v>
      </c>
      <c r="E342" t="s">
        <v>139</v>
      </c>
      <c r="F342" t="str">
        <f>IF(Adhérents!G346="M.","M",IF(Adhérents!G346="Mme","F",""))</f>
        <v/>
      </c>
      <c r="G342">
        <v>0</v>
      </c>
      <c r="H342" t="s">
        <v>140</v>
      </c>
      <c r="I342" s="2">
        <f t="shared" ca="1" si="5"/>
        <v>46300</v>
      </c>
      <c r="J342" s="153">
        <f>Paramètres!$C$22</f>
        <v>46296</v>
      </c>
      <c r="K342" s="2">
        <f>Paramètres!$C$23</f>
        <v>46843</v>
      </c>
      <c r="L34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2">
        <f>Adhérents!E346</f>
        <v>0</v>
      </c>
      <c r="N342" t="str">
        <f>'Bulletin Adhésion Membre'!$B$24</f>
        <v/>
      </c>
      <c r="O342">
        <f>Adhérents!F346</f>
        <v>0</v>
      </c>
      <c r="P342" t="str">
        <f>IFERROR(VLOOKUP(Adhérents!D346,Liste!$A$2:$B$5,2,FALSE),"")</f>
        <v/>
      </c>
      <c r="Q342" t="str">
        <f>IFERROR(IF(COUNTIF(Adhérents!D$6:D346,Liste!$A$4)&gt;VLOOKUP('Bulletin Adhésion Membre'!$G$30,Paramètres!$B$8:$D$12,3,FALSE),VLOOKUP(Adhérents!D346,Liste!$A$2:$D$5,4,FALSE),VLOOKUP(Adhérents!D346,Liste!$A$2:$D$5,3,FALSE)),"")</f>
        <v/>
      </c>
      <c r="R342" t="s">
        <v>141</v>
      </c>
      <c r="S342" s="2">
        <v>46022</v>
      </c>
      <c r="T342" t="str">
        <f>CONCATENATE(Adhérents!M346,IF(Adhérents!N346&lt;&gt;0,"|",""),Adhérents!N346,IF(Adhérents!O346&lt;&gt;0,"|",""),Adhérents!O346)</f>
        <v/>
      </c>
      <c r="U342" t="str">
        <f>IFERROR(IF(Adhérents!L346="Sur la base du code postal","Chapitre "&amp;VLOOKUP(VALUE(LEFT(Adhérents!K346,2)),Liste!$N$2:$Q$102,4,FALSE),"Chapitre "&amp;Adhérents!L346),"")</f>
        <v/>
      </c>
    </row>
    <row r="343" spans="1:21">
      <c r="A343">
        <f>Adhérents!I347</f>
        <v>0</v>
      </c>
      <c r="B343">
        <f>Adhérents!H347</f>
        <v>0</v>
      </c>
      <c r="C343">
        <f>Adhérents!J347</f>
        <v>0</v>
      </c>
      <c r="D343" s="136">
        <f>Adhérents!K347</f>
        <v>0</v>
      </c>
      <c r="E343" t="s">
        <v>139</v>
      </c>
      <c r="F343" t="str">
        <f>IF(Adhérents!G347="M.","M",IF(Adhérents!G347="Mme","F",""))</f>
        <v/>
      </c>
      <c r="G343">
        <v>0</v>
      </c>
      <c r="H343" t="s">
        <v>140</v>
      </c>
      <c r="I343" s="2">
        <f t="shared" ca="1" si="5"/>
        <v>46300</v>
      </c>
      <c r="J343" s="153">
        <f>Paramètres!$C$22</f>
        <v>46296</v>
      </c>
      <c r="K343" s="2">
        <f>Paramètres!$C$23</f>
        <v>46843</v>
      </c>
      <c r="L34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3">
        <f>Adhérents!E347</f>
        <v>0</v>
      </c>
      <c r="N343" t="str">
        <f>'Bulletin Adhésion Membre'!$B$24</f>
        <v/>
      </c>
      <c r="O343">
        <f>Adhérents!F347</f>
        <v>0</v>
      </c>
      <c r="P343" t="str">
        <f>IFERROR(VLOOKUP(Adhérents!D347,Liste!$A$2:$B$5,2,FALSE),"")</f>
        <v/>
      </c>
      <c r="Q343" t="str">
        <f>IFERROR(IF(COUNTIF(Adhérents!D$6:D347,Liste!$A$4)&gt;VLOOKUP('Bulletin Adhésion Membre'!$G$30,Paramètres!$B$8:$D$12,3,FALSE),VLOOKUP(Adhérents!D347,Liste!$A$2:$D$5,4,FALSE),VLOOKUP(Adhérents!D347,Liste!$A$2:$D$5,3,FALSE)),"")</f>
        <v/>
      </c>
      <c r="R343" t="s">
        <v>141</v>
      </c>
      <c r="S343" s="2">
        <v>46022</v>
      </c>
      <c r="T343" t="str">
        <f>CONCATENATE(Adhérents!M347,IF(Adhérents!N347&lt;&gt;0,"|",""),Adhérents!N347,IF(Adhérents!O347&lt;&gt;0,"|",""),Adhérents!O347)</f>
        <v/>
      </c>
      <c r="U343" t="str">
        <f>IFERROR(IF(Adhérents!L347="Sur la base du code postal","Chapitre "&amp;VLOOKUP(VALUE(LEFT(Adhérents!K347,2)),Liste!$N$2:$Q$102,4,FALSE),"Chapitre "&amp;Adhérents!L347),"")</f>
        <v/>
      </c>
    </row>
    <row r="344" spans="1:21">
      <c r="A344">
        <f>Adhérents!I348</f>
        <v>0</v>
      </c>
      <c r="B344">
        <f>Adhérents!H348</f>
        <v>0</v>
      </c>
      <c r="C344">
        <f>Adhérents!J348</f>
        <v>0</v>
      </c>
      <c r="D344" s="136">
        <f>Adhérents!K348</f>
        <v>0</v>
      </c>
      <c r="E344" t="s">
        <v>139</v>
      </c>
      <c r="F344" t="str">
        <f>IF(Adhérents!G348="M.","M",IF(Adhérents!G348="Mme","F",""))</f>
        <v/>
      </c>
      <c r="G344">
        <v>0</v>
      </c>
      <c r="H344" t="s">
        <v>140</v>
      </c>
      <c r="I344" s="2">
        <f t="shared" ca="1" si="5"/>
        <v>46300</v>
      </c>
      <c r="J344" s="153">
        <f>Paramètres!$C$22</f>
        <v>46296</v>
      </c>
      <c r="K344" s="2">
        <f>Paramètres!$C$23</f>
        <v>46843</v>
      </c>
      <c r="L34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4">
        <f>Adhérents!E348</f>
        <v>0</v>
      </c>
      <c r="N344" t="str">
        <f>'Bulletin Adhésion Membre'!$B$24</f>
        <v/>
      </c>
      <c r="O344">
        <f>Adhérents!F348</f>
        <v>0</v>
      </c>
      <c r="P344" t="str">
        <f>IFERROR(VLOOKUP(Adhérents!D348,Liste!$A$2:$B$5,2,FALSE),"")</f>
        <v/>
      </c>
      <c r="Q344" t="str">
        <f>IFERROR(IF(COUNTIF(Adhérents!D$6:D348,Liste!$A$4)&gt;VLOOKUP('Bulletin Adhésion Membre'!$G$30,Paramètres!$B$8:$D$12,3,FALSE),VLOOKUP(Adhérents!D348,Liste!$A$2:$D$5,4,FALSE),VLOOKUP(Adhérents!D348,Liste!$A$2:$D$5,3,FALSE)),"")</f>
        <v/>
      </c>
      <c r="R344" t="s">
        <v>141</v>
      </c>
      <c r="S344" s="2">
        <v>46022</v>
      </c>
      <c r="T344" t="str">
        <f>CONCATENATE(Adhérents!M348,IF(Adhérents!N348&lt;&gt;0,"|",""),Adhérents!N348,IF(Adhérents!O348&lt;&gt;0,"|",""),Adhérents!O348)</f>
        <v/>
      </c>
      <c r="U344" t="str">
        <f>IFERROR(IF(Adhérents!L348="Sur la base du code postal","Chapitre "&amp;VLOOKUP(VALUE(LEFT(Adhérents!K348,2)),Liste!$N$2:$Q$102,4,FALSE),"Chapitre "&amp;Adhérents!L348),"")</f>
        <v/>
      </c>
    </row>
    <row r="345" spans="1:21">
      <c r="A345">
        <f>Adhérents!I349</f>
        <v>0</v>
      </c>
      <c r="B345">
        <f>Adhérents!H349</f>
        <v>0</v>
      </c>
      <c r="C345">
        <f>Adhérents!J349</f>
        <v>0</v>
      </c>
      <c r="D345" s="136">
        <f>Adhérents!K349</f>
        <v>0</v>
      </c>
      <c r="E345" t="s">
        <v>139</v>
      </c>
      <c r="F345" t="str">
        <f>IF(Adhérents!G349="M.","M",IF(Adhérents!G349="Mme","F",""))</f>
        <v/>
      </c>
      <c r="G345">
        <v>0</v>
      </c>
      <c r="H345" t="s">
        <v>140</v>
      </c>
      <c r="I345" s="2">
        <f t="shared" ca="1" si="5"/>
        <v>46300</v>
      </c>
      <c r="J345" s="153">
        <f>Paramètres!$C$22</f>
        <v>46296</v>
      </c>
      <c r="K345" s="2">
        <f>Paramètres!$C$23</f>
        <v>46843</v>
      </c>
      <c r="L34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5">
        <f>Adhérents!E349</f>
        <v>0</v>
      </c>
      <c r="N345" t="str">
        <f>'Bulletin Adhésion Membre'!$B$24</f>
        <v/>
      </c>
      <c r="O345">
        <f>Adhérents!F349</f>
        <v>0</v>
      </c>
      <c r="P345" t="str">
        <f>IFERROR(VLOOKUP(Adhérents!D349,Liste!$A$2:$B$5,2,FALSE),"")</f>
        <v/>
      </c>
      <c r="Q345" t="str">
        <f>IFERROR(IF(COUNTIF(Adhérents!D$6:D349,Liste!$A$4)&gt;VLOOKUP('Bulletin Adhésion Membre'!$G$30,Paramètres!$B$8:$D$12,3,FALSE),VLOOKUP(Adhérents!D349,Liste!$A$2:$D$5,4,FALSE),VLOOKUP(Adhérents!D349,Liste!$A$2:$D$5,3,FALSE)),"")</f>
        <v/>
      </c>
      <c r="R345" t="s">
        <v>141</v>
      </c>
      <c r="S345" s="2">
        <v>46022</v>
      </c>
      <c r="T345" t="str">
        <f>CONCATENATE(Adhérents!M349,IF(Adhérents!N349&lt;&gt;0,"|",""),Adhérents!N349,IF(Adhérents!O349&lt;&gt;0,"|",""),Adhérents!O349)</f>
        <v/>
      </c>
      <c r="U345" t="str">
        <f>IFERROR(IF(Adhérents!L349="Sur la base du code postal","Chapitre "&amp;VLOOKUP(VALUE(LEFT(Adhérents!K349,2)),Liste!$N$2:$Q$102,4,FALSE),"Chapitre "&amp;Adhérents!L349),"")</f>
        <v/>
      </c>
    </row>
    <row r="346" spans="1:21">
      <c r="A346">
        <f>Adhérents!I350</f>
        <v>0</v>
      </c>
      <c r="B346">
        <f>Adhérents!H350</f>
        <v>0</v>
      </c>
      <c r="C346">
        <f>Adhérents!J350</f>
        <v>0</v>
      </c>
      <c r="D346" s="136">
        <f>Adhérents!K350</f>
        <v>0</v>
      </c>
      <c r="E346" t="s">
        <v>139</v>
      </c>
      <c r="F346" t="str">
        <f>IF(Adhérents!G350="M.","M",IF(Adhérents!G350="Mme","F",""))</f>
        <v/>
      </c>
      <c r="G346">
        <v>0</v>
      </c>
      <c r="H346" t="s">
        <v>140</v>
      </c>
      <c r="I346" s="2">
        <f t="shared" ca="1" si="5"/>
        <v>46300</v>
      </c>
      <c r="J346" s="153">
        <f>Paramètres!$C$22</f>
        <v>46296</v>
      </c>
      <c r="K346" s="2">
        <f>Paramètres!$C$23</f>
        <v>46843</v>
      </c>
      <c r="L34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6">
        <f>Adhérents!E350</f>
        <v>0</v>
      </c>
      <c r="N346" t="str">
        <f>'Bulletin Adhésion Membre'!$B$24</f>
        <v/>
      </c>
      <c r="O346">
        <f>Adhérents!F350</f>
        <v>0</v>
      </c>
      <c r="P346" t="str">
        <f>IFERROR(VLOOKUP(Adhérents!D350,Liste!$A$2:$B$5,2,FALSE),"")</f>
        <v/>
      </c>
      <c r="Q346" t="str">
        <f>IFERROR(IF(COUNTIF(Adhérents!D$6:D350,Liste!$A$4)&gt;VLOOKUP('Bulletin Adhésion Membre'!$G$30,Paramètres!$B$8:$D$12,3,FALSE),VLOOKUP(Adhérents!D350,Liste!$A$2:$D$5,4,FALSE),VLOOKUP(Adhérents!D350,Liste!$A$2:$D$5,3,FALSE)),"")</f>
        <v/>
      </c>
      <c r="R346" t="s">
        <v>141</v>
      </c>
      <c r="S346" s="2">
        <v>46022</v>
      </c>
      <c r="T346" t="str">
        <f>CONCATENATE(Adhérents!M350,IF(Adhérents!N350&lt;&gt;0,"|",""),Adhérents!N350,IF(Adhérents!O350&lt;&gt;0,"|",""),Adhérents!O350)</f>
        <v/>
      </c>
      <c r="U346" t="str">
        <f>IFERROR(IF(Adhérents!L350="Sur la base du code postal","Chapitre "&amp;VLOOKUP(VALUE(LEFT(Adhérents!K350,2)),Liste!$N$2:$Q$102,4,FALSE),"Chapitre "&amp;Adhérents!L350),"")</f>
        <v/>
      </c>
    </row>
    <row r="347" spans="1:21">
      <c r="A347">
        <f>Adhérents!I351</f>
        <v>0</v>
      </c>
      <c r="B347">
        <f>Adhérents!H351</f>
        <v>0</v>
      </c>
      <c r="C347">
        <f>Adhérents!J351</f>
        <v>0</v>
      </c>
      <c r="D347" s="136">
        <f>Adhérents!K351</f>
        <v>0</v>
      </c>
      <c r="E347" t="s">
        <v>139</v>
      </c>
      <c r="F347" t="str">
        <f>IF(Adhérents!G351="M.","M",IF(Adhérents!G351="Mme","F",""))</f>
        <v/>
      </c>
      <c r="G347">
        <v>0</v>
      </c>
      <c r="H347" t="s">
        <v>140</v>
      </c>
      <c r="I347" s="2">
        <f t="shared" ca="1" si="5"/>
        <v>46300</v>
      </c>
      <c r="J347" s="153">
        <f>Paramètres!$C$22</f>
        <v>46296</v>
      </c>
      <c r="K347" s="2">
        <f>Paramètres!$C$23</f>
        <v>46843</v>
      </c>
      <c r="L34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7">
        <f>Adhérents!E351</f>
        <v>0</v>
      </c>
      <c r="N347" t="str">
        <f>'Bulletin Adhésion Membre'!$B$24</f>
        <v/>
      </c>
      <c r="O347">
        <f>Adhérents!F351</f>
        <v>0</v>
      </c>
      <c r="P347" t="str">
        <f>IFERROR(VLOOKUP(Adhérents!D351,Liste!$A$2:$B$5,2,FALSE),"")</f>
        <v/>
      </c>
      <c r="Q347" t="str">
        <f>IFERROR(IF(COUNTIF(Adhérents!D$6:D351,Liste!$A$4)&gt;VLOOKUP('Bulletin Adhésion Membre'!$G$30,Paramètres!$B$8:$D$12,3,FALSE),VLOOKUP(Adhérents!D351,Liste!$A$2:$D$5,4,FALSE),VLOOKUP(Adhérents!D351,Liste!$A$2:$D$5,3,FALSE)),"")</f>
        <v/>
      </c>
      <c r="R347" t="s">
        <v>141</v>
      </c>
      <c r="S347" s="2">
        <v>46022</v>
      </c>
      <c r="T347" t="str">
        <f>CONCATENATE(Adhérents!M351,IF(Adhérents!N351&lt;&gt;0,"|",""),Adhérents!N351,IF(Adhérents!O351&lt;&gt;0,"|",""),Adhérents!O351)</f>
        <v/>
      </c>
      <c r="U347" t="str">
        <f>IFERROR(IF(Adhérents!L351="Sur la base du code postal","Chapitre "&amp;VLOOKUP(VALUE(LEFT(Adhérents!K351,2)),Liste!$N$2:$Q$102,4,FALSE),"Chapitre "&amp;Adhérents!L351),"")</f>
        <v/>
      </c>
    </row>
    <row r="348" spans="1:21">
      <c r="A348">
        <f>Adhérents!I352</f>
        <v>0</v>
      </c>
      <c r="B348">
        <f>Adhérents!H352</f>
        <v>0</v>
      </c>
      <c r="C348">
        <f>Adhérents!J352</f>
        <v>0</v>
      </c>
      <c r="D348" s="136">
        <f>Adhérents!K352</f>
        <v>0</v>
      </c>
      <c r="E348" t="s">
        <v>139</v>
      </c>
      <c r="F348" t="str">
        <f>IF(Adhérents!G352="M.","M",IF(Adhérents!G352="Mme","F",""))</f>
        <v/>
      </c>
      <c r="G348">
        <v>0</v>
      </c>
      <c r="H348" t="s">
        <v>140</v>
      </c>
      <c r="I348" s="2">
        <f t="shared" ca="1" si="5"/>
        <v>46300</v>
      </c>
      <c r="J348" s="153">
        <f>Paramètres!$C$22</f>
        <v>46296</v>
      </c>
      <c r="K348" s="2">
        <f>Paramètres!$C$23</f>
        <v>46843</v>
      </c>
      <c r="L34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8">
        <f>Adhérents!E352</f>
        <v>0</v>
      </c>
      <c r="N348" t="str">
        <f>'Bulletin Adhésion Membre'!$B$24</f>
        <v/>
      </c>
      <c r="O348">
        <f>Adhérents!F352</f>
        <v>0</v>
      </c>
      <c r="P348" t="str">
        <f>IFERROR(VLOOKUP(Adhérents!D352,Liste!$A$2:$B$5,2,FALSE),"")</f>
        <v/>
      </c>
      <c r="Q348" t="str">
        <f>IFERROR(IF(COUNTIF(Adhérents!D$6:D352,Liste!$A$4)&gt;VLOOKUP('Bulletin Adhésion Membre'!$G$30,Paramètres!$B$8:$D$12,3,FALSE),VLOOKUP(Adhérents!D352,Liste!$A$2:$D$5,4,FALSE),VLOOKUP(Adhérents!D352,Liste!$A$2:$D$5,3,FALSE)),"")</f>
        <v/>
      </c>
      <c r="R348" t="s">
        <v>141</v>
      </c>
      <c r="S348" s="2">
        <v>46022</v>
      </c>
      <c r="T348" t="str">
        <f>CONCATENATE(Adhérents!M352,IF(Adhérents!N352&lt;&gt;0,"|",""),Adhérents!N352,IF(Adhérents!O352&lt;&gt;0,"|",""),Adhérents!O352)</f>
        <v/>
      </c>
      <c r="U348" t="str">
        <f>IFERROR(IF(Adhérents!L352="Sur la base du code postal","Chapitre "&amp;VLOOKUP(VALUE(LEFT(Adhérents!K352,2)),Liste!$N$2:$Q$102,4,FALSE),"Chapitre "&amp;Adhérents!L352),"")</f>
        <v/>
      </c>
    </row>
    <row r="349" spans="1:21">
      <c r="A349">
        <f>Adhérents!I353</f>
        <v>0</v>
      </c>
      <c r="B349">
        <f>Adhérents!H353</f>
        <v>0</v>
      </c>
      <c r="C349">
        <f>Adhérents!J353</f>
        <v>0</v>
      </c>
      <c r="D349" s="136">
        <f>Adhérents!K353</f>
        <v>0</v>
      </c>
      <c r="E349" t="s">
        <v>139</v>
      </c>
      <c r="F349" t="str">
        <f>IF(Adhérents!G353="M.","M",IF(Adhérents!G353="Mme","F",""))</f>
        <v/>
      </c>
      <c r="G349">
        <v>0</v>
      </c>
      <c r="H349" t="s">
        <v>140</v>
      </c>
      <c r="I349" s="2">
        <f t="shared" ca="1" si="5"/>
        <v>46300</v>
      </c>
      <c r="J349" s="153">
        <f>Paramètres!$C$22</f>
        <v>46296</v>
      </c>
      <c r="K349" s="2">
        <f>Paramètres!$C$23</f>
        <v>46843</v>
      </c>
      <c r="L34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49">
        <f>Adhérents!E353</f>
        <v>0</v>
      </c>
      <c r="N349" t="str">
        <f>'Bulletin Adhésion Membre'!$B$24</f>
        <v/>
      </c>
      <c r="O349">
        <f>Adhérents!F353</f>
        <v>0</v>
      </c>
      <c r="P349" t="str">
        <f>IFERROR(VLOOKUP(Adhérents!D353,Liste!$A$2:$B$5,2,FALSE),"")</f>
        <v/>
      </c>
      <c r="Q349" t="str">
        <f>IFERROR(IF(COUNTIF(Adhérents!D$6:D353,Liste!$A$4)&gt;VLOOKUP('Bulletin Adhésion Membre'!$G$30,Paramètres!$B$8:$D$12,3,FALSE),VLOOKUP(Adhérents!D353,Liste!$A$2:$D$5,4,FALSE),VLOOKUP(Adhérents!D353,Liste!$A$2:$D$5,3,FALSE)),"")</f>
        <v/>
      </c>
      <c r="R349" t="s">
        <v>141</v>
      </c>
      <c r="S349" s="2">
        <v>46022</v>
      </c>
      <c r="T349" t="str">
        <f>CONCATENATE(Adhérents!M353,IF(Adhérents!N353&lt;&gt;0,"|",""),Adhérents!N353,IF(Adhérents!O353&lt;&gt;0,"|",""),Adhérents!O353)</f>
        <v/>
      </c>
      <c r="U349" t="str">
        <f>IFERROR(IF(Adhérents!L353="Sur la base du code postal","Chapitre "&amp;VLOOKUP(VALUE(LEFT(Adhérents!K353,2)),Liste!$N$2:$Q$102,4,FALSE),"Chapitre "&amp;Adhérents!L353),"")</f>
        <v/>
      </c>
    </row>
    <row r="350" spans="1:21">
      <c r="A350">
        <f>Adhérents!I354</f>
        <v>0</v>
      </c>
      <c r="B350">
        <f>Adhérents!H354</f>
        <v>0</v>
      </c>
      <c r="C350">
        <f>Adhérents!J354</f>
        <v>0</v>
      </c>
      <c r="D350" s="136">
        <f>Adhérents!K354</f>
        <v>0</v>
      </c>
      <c r="E350" t="s">
        <v>139</v>
      </c>
      <c r="F350" t="str">
        <f>IF(Adhérents!G354="M.","M",IF(Adhérents!G354="Mme","F",""))</f>
        <v/>
      </c>
      <c r="G350">
        <v>0</v>
      </c>
      <c r="H350" t="s">
        <v>140</v>
      </c>
      <c r="I350" s="2">
        <f t="shared" ca="1" si="5"/>
        <v>46300</v>
      </c>
      <c r="J350" s="153">
        <f>Paramètres!$C$22</f>
        <v>46296</v>
      </c>
      <c r="K350" s="2">
        <f>Paramètres!$C$23</f>
        <v>46843</v>
      </c>
      <c r="L35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0">
        <f>Adhérents!E354</f>
        <v>0</v>
      </c>
      <c r="N350" t="str">
        <f>'Bulletin Adhésion Membre'!$B$24</f>
        <v/>
      </c>
      <c r="O350">
        <f>Adhérents!F354</f>
        <v>0</v>
      </c>
      <c r="P350" t="str">
        <f>IFERROR(VLOOKUP(Adhérents!D354,Liste!$A$2:$B$5,2,FALSE),"")</f>
        <v/>
      </c>
      <c r="Q350" t="str">
        <f>IFERROR(IF(COUNTIF(Adhérents!D$6:D354,Liste!$A$4)&gt;VLOOKUP('Bulletin Adhésion Membre'!$G$30,Paramètres!$B$8:$D$12,3,FALSE),VLOOKUP(Adhérents!D354,Liste!$A$2:$D$5,4,FALSE),VLOOKUP(Adhérents!D354,Liste!$A$2:$D$5,3,FALSE)),"")</f>
        <v/>
      </c>
      <c r="R350" t="s">
        <v>141</v>
      </c>
      <c r="S350" s="2">
        <v>46022</v>
      </c>
      <c r="T350" t="str">
        <f>CONCATENATE(Adhérents!M354,IF(Adhérents!N354&lt;&gt;0,"|",""),Adhérents!N354,IF(Adhérents!O354&lt;&gt;0,"|",""),Adhérents!O354)</f>
        <v/>
      </c>
      <c r="U350" t="str">
        <f>IFERROR(IF(Adhérents!L354="Sur la base du code postal","Chapitre "&amp;VLOOKUP(VALUE(LEFT(Adhérents!K354,2)),Liste!$N$2:$Q$102,4,FALSE),"Chapitre "&amp;Adhérents!L354),"")</f>
        <v/>
      </c>
    </row>
    <row r="351" spans="1:21">
      <c r="A351">
        <f>Adhérents!I355</f>
        <v>0</v>
      </c>
      <c r="B351">
        <f>Adhérents!H355</f>
        <v>0</v>
      </c>
      <c r="C351">
        <f>Adhérents!J355</f>
        <v>0</v>
      </c>
      <c r="D351" s="136">
        <f>Adhérents!K355</f>
        <v>0</v>
      </c>
      <c r="E351" t="s">
        <v>139</v>
      </c>
      <c r="F351" t="str">
        <f>IF(Adhérents!G355="M.","M",IF(Adhérents!G355="Mme","F",""))</f>
        <v/>
      </c>
      <c r="G351">
        <v>0</v>
      </c>
      <c r="H351" t="s">
        <v>140</v>
      </c>
      <c r="I351" s="2">
        <f t="shared" ca="1" si="5"/>
        <v>46300</v>
      </c>
      <c r="J351" s="153">
        <f>Paramètres!$C$22</f>
        <v>46296</v>
      </c>
      <c r="K351" s="2">
        <f>Paramètres!$C$23</f>
        <v>46843</v>
      </c>
      <c r="L35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1">
        <f>Adhérents!E355</f>
        <v>0</v>
      </c>
      <c r="N351" t="str">
        <f>'Bulletin Adhésion Membre'!$B$24</f>
        <v/>
      </c>
      <c r="O351">
        <f>Adhérents!F355</f>
        <v>0</v>
      </c>
      <c r="P351" t="str">
        <f>IFERROR(VLOOKUP(Adhérents!D355,Liste!$A$2:$B$5,2,FALSE),"")</f>
        <v/>
      </c>
      <c r="Q351" t="str">
        <f>IFERROR(IF(COUNTIF(Adhérents!D$6:D355,Liste!$A$4)&gt;VLOOKUP('Bulletin Adhésion Membre'!$G$30,Paramètres!$B$8:$D$12,3,FALSE),VLOOKUP(Adhérents!D355,Liste!$A$2:$D$5,4,FALSE),VLOOKUP(Adhérents!D355,Liste!$A$2:$D$5,3,FALSE)),"")</f>
        <v/>
      </c>
      <c r="R351" t="s">
        <v>141</v>
      </c>
      <c r="S351" s="2">
        <v>46022</v>
      </c>
      <c r="T351" t="str">
        <f>CONCATENATE(Adhérents!M355,IF(Adhérents!N355&lt;&gt;0,"|",""),Adhérents!N355,IF(Adhérents!O355&lt;&gt;0,"|",""),Adhérents!O355)</f>
        <v/>
      </c>
      <c r="U351" t="str">
        <f>IFERROR(IF(Adhérents!L355="Sur la base du code postal","Chapitre "&amp;VLOOKUP(VALUE(LEFT(Adhérents!K355,2)),Liste!$N$2:$Q$102,4,FALSE),"Chapitre "&amp;Adhérents!L355),"")</f>
        <v/>
      </c>
    </row>
    <row r="352" spans="1:21">
      <c r="A352">
        <f>Adhérents!I356</f>
        <v>0</v>
      </c>
      <c r="B352">
        <f>Adhérents!H356</f>
        <v>0</v>
      </c>
      <c r="C352">
        <f>Adhérents!J356</f>
        <v>0</v>
      </c>
      <c r="D352" s="136">
        <f>Adhérents!K356</f>
        <v>0</v>
      </c>
      <c r="E352" t="s">
        <v>139</v>
      </c>
      <c r="F352" t="str">
        <f>IF(Adhérents!G356="M.","M",IF(Adhérents!G356="Mme","F",""))</f>
        <v/>
      </c>
      <c r="G352">
        <v>0</v>
      </c>
      <c r="H352" t="s">
        <v>140</v>
      </c>
      <c r="I352" s="2">
        <f t="shared" ca="1" si="5"/>
        <v>46300</v>
      </c>
      <c r="J352" s="153">
        <f>Paramètres!$C$22</f>
        <v>46296</v>
      </c>
      <c r="K352" s="2">
        <f>Paramètres!$C$23</f>
        <v>46843</v>
      </c>
      <c r="L35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2">
        <f>Adhérents!E356</f>
        <v>0</v>
      </c>
      <c r="N352" t="str">
        <f>'Bulletin Adhésion Membre'!$B$24</f>
        <v/>
      </c>
      <c r="O352">
        <f>Adhérents!F356</f>
        <v>0</v>
      </c>
      <c r="P352" t="str">
        <f>IFERROR(VLOOKUP(Adhérents!D356,Liste!$A$2:$B$5,2,FALSE),"")</f>
        <v/>
      </c>
      <c r="Q352" t="str">
        <f>IFERROR(IF(COUNTIF(Adhérents!D$6:D356,Liste!$A$4)&gt;VLOOKUP('Bulletin Adhésion Membre'!$G$30,Paramètres!$B$8:$D$12,3,FALSE),VLOOKUP(Adhérents!D356,Liste!$A$2:$D$5,4,FALSE),VLOOKUP(Adhérents!D356,Liste!$A$2:$D$5,3,FALSE)),"")</f>
        <v/>
      </c>
      <c r="R352" t="s">
        <v>141</v>
      </c>
      <c r="S352" s="2">
        <v>46022</v>
      </c>
      <c r="T352" t="str">
        <f>CONCATENATE(Adhérents!M356,IF(Adhérents!N356&lt;&gt;0,"|",""),Adhérents!N356,IF(Adhérents!O356&lt;&gt;0,"|",""),Adhérents!O356)</f>
        <v/>
      </c>
      <c r="U352" t="str">
        <f>IFERROR(IF(Adhérents!L356="Sur la base du code postal","Chapitre "&amp;VLOOKUP(VALUE(LEFT(Adhérents!K356,2)),Liste!$N$2:$Q$102,4,FALSE),"Chapitre "&amp;Adhérents!L356),"")</f>
        <v/>
      </c>
    </row>
    <row r="353" spans="1:21">
      <c r="A353">
        <f>Adhérents!I357</f>
        <v>0</v>
      </c>
      <c r="B353">
        <f>Adhérents!H357</f>
        <v>0</v>
      </c>
      <c r="C353">
        <f>Adhérents!J357</f>
        <v>0</v>
      </c>
      <c r="D353" s="136">
        <f>Adhérents!K357</f>
        <v>0</v>
      </c>
      <c r="E353" t="s">
        <v>139</v>
      </c>
      <c r="F353" t="str">
        <f>IF(Adhérents!G357="M.","M",IF(Adhérents!G357="Mme","F",""))</f>
        <v/>
      </c>
      <c r="G353">
        <v>0</v>
      </c>
      <c r="H353" t="s">
        <v>140</v>
      </c>
      <c r="I353" s="2">
        <f t="shared" ca="1" si="5"/>
        <v>46300</v>
      </c>
      <c r="J353" s="153">
        <f>Paramètres!$C$22</f>
        <v>46296</v>
      </c>
      <c r="K353" s="2">
        <f>Paramètres!$C$23</f>
        <v>46843</v>
      </c>
      <c r="L35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3">
        <f>Adhérents!E357</f>
        <v>0</v>
      </c>
      <c r="N353" t="str">
        <f>'Bulletin Adhésion Membre'!$B$24</f>
        <v/>
      </c>
      <c r="O353">
        <f>Adhérents!F357</f>
        <v>0</v>
      </c>
      <c r="P353" t="str">
        <f>IFERROR(VLOOKUP(Adhérents!D357,Liste!$A$2:$B$5,2,FALSE),"")</f>
        <v/>
      </c>
      <c r="Q353" t="str">
        <f>IFERROR(IF(COUNTIF(Adhérents!D$6:D357,Liste!$A$4)&gt;VLOOKUP('Bulletin Adhésion Membre'!$G$30,Paramètres!$B$8:$D$12,3,FALSE),VLOOKUP(Adhérents!D357,Liste!$A$2:$D$5,4,FALSE),VLOOKUP(Adhérents!D357,Liste!$A$2:$D$5,3,FALSE)),"")</f>
        <v/>
      </c>
      <c r="R353" t="s">
        <v>141</v>
      </c>
      <c r="S353" s="2">
        <v>46022</v>
      </c>
      <c r="T353" t="str">
        <f>CONCATENATE(Adhérents!M357,IF(Adhérents!N357&lt;&gt;0,"|",""),Adhérents!N357,IF(Adhérents!O357&lt;&gt;0,"|",""),Adhérents!O357)</f>
        <v/>
      </c>
      <c r="U353" t="str">
        <f>IFERROR(IF(Adhérents!L357="Sur la base du code postal","Chapitre "&amp;VLOOKUP(VALUE(LEFT(Adhérents!K357,2)),Liste!$N$2:$Q$102,4,FALSE),"Chapitre "&amp;Adhérents!L357),"")</f>
        <v/>
      </c>
    </row>
    <row r="354" spans="1:21">
      <c r="A354">
        <f>Adhérents!I358</f>
        <v>0</v>
      </c>
      <c r="B354">
        <f>Adhérents!H358</f>
        <v>0</v>
      </c>
      <c r="C354">
        <f>Adhérents!J358</f>
        <v>0</v>
      </c>
      <c r="D354" s="136">
        <f>Adhérents!K358</f>
        <v>0</v>
      </c>
      <c r="E354" t="s">
        <v>139</v>
      </c>
      <c r="F354" t="str">
        <f>IF(Adhérents!G358="M.","M",IF(Adhérents!G358="Mme","F",""))</f>
        <v/>
      </c>
      <c r="G354">
        <v>0</v>
      </c>
      <c r="H354" t="s">
        <v>140</v>
      </c>
      <c r="I354" s="2">
        <f t="shared" ca="1" si="5"/>
        <v>46300</v>
      </c>
      <c r="J354" s="153">
        <f>Paramètres!$C$22</f>
        <v>46296</v>
      </c>
      <c r="K354" s="2">
        <f>Paramètres!$C$23</f>
        <v>46843</v>
      </c>
      <c r="L35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4">
        <f>Adhérents!E358</f>
        <v>0</v>
      </c>
      <c r="N354" t="str">
        <f>'Bulletin Adhésion Membre'!$B$24</f>
        <v/>
      </c>
      <c r="O354">
        <f>Adhérents!F358</f>
        <v>0</v>
      </c>
      <c r="P354" t="str">
        <f>IFERROR(VLOOKUP(Adhérents!D358,Liste!$A$2:$B$5,2,FALSE),"")</f>
        <v/>
      </c>
      <c r="Q354" t="str">
        <f>IFERROR(IF(COUNTIF(Adhérents!D$6:D358,Liste!$A$4)&gt;VLOOKUP('Bulletin Adhésion Membre'!$G$30,Paramètres!$B$8:$D$12,3,FALSE),VLOOKUP(Adhérents!D358,Liste!$A$2:$D$5,4,FALSE),VLOOKUP(Adhérents!D358,Liste!$A$2:$D$5,3,FALSE)),"")</f>
        <v/>
      </c>
      <c r="R354" t="s">
        <v>141</v>
      </c>
      <c r="S354" s="2">
        <v>46022</v>
      </c>
      <c r="T354" t="str">
        <f>CONCATENATE(Adhérents!M358,IF(Adhérents!N358&lt;&gt;0,"|",""),Adhérents!N358,IF(Adhérents!O358&lt;&gt;0,"|",""),Adhérents!O358)</f>
        <v/>
      </c>
      <c r="U354" t="str">
        <f>IFERROR(IF(Adhérents!L358="Sur la base du code postal","Chapitre "&amp;VLOOKUP(VALUE(LEFT(Adhérents!K358,2)),Liste!$N$2:$Q$102,4,FALSE),"Chapitre "&amp;Adhérents!L358),"")</f>
        <v/>
      </c>
    </row>
    <row r="355" spans="1:21">
      <c r="A355">
        <f>Adhérents!I359</f>
        <v>0</v>
      </c>
      <c r="B355">
        <f>Adhérents!H359</f>
        <v>0</v>
      </c>
      <c r="C355">
        <f>Adhérents!J359</f>
        <v>0</v>
      </c>
      <c r="D355" s="136">
        <f>Adhérents!K359</f>
        <v>0</v>
      </c>
      <c r="E355" t="s">
        <v>139</v>
      </c>
      <c r="F355" t="str">
        <f>IF(Adhérents!G359="M.","M",IF(Adhérents!G359="Mme","F",""))</f>
        <v/>
      </c>
      <c r="G355">
        <v>0</v>
      </c>
      <c r="H355" t="s">
        <v>140</v>
      </c>
      <c r="I355" s="2">
        <f t="shared" ca="1" si="5"/>
        <v>46300</v>
      </c>
      <c r="J355" s="153">
        <f>Paramètres!$C$22</f>
        <v>46296</v>
      </c>
      <c r="K355" s="2">
        <f>Paramètres!$C$23</f>
        <v>46843</v>
      </c>
      <c r="L35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5">
        <f>Adhérents!E359</f>
        <v>0</v>
      </c>
      <c r="N355" t="str">
        <f>'Bulletin Adhésion Membre'!$B$24</f>
        <v/>
      </c>
      <c r="O355">
        <f>Adhérents!F359</f>
        <v>0</v>
      </c>
      <c r="P355" t="str">
        <f>IFERROR(VLOOKUP(Adhérents!D359,Liste!$A$2:$B$5,2,FALSE),"")</f>
        <v/>
      </c>
      <c r="Q355" t="str">
        <f>IFERROR(IF(COUNTIF(Adhérents!D$6:D359,Liste!$A$4)&gt;VLOOKUP('Bulletin Adhésion Membre'!$G$30,Paramètres!$B$8:$D$12,3,FALSE),VLOOKUP(Adhérents!D359,Liste!$A$2:$D$5,4,FALSE),VLOOKUP(Adhérents!D359,Liste!$A$2:$D$5,3,FALSE)),"")</f>
        <v/>
      </c>
      <c r="R355" t="s">
        <v>141</v>
      </c>
      <c r="S355" s="2">
        <v>46022</v>
      </c>
      <c r="T355" t="str">
        <f>CONCATENATE(Adhérents!M359,IF(Adhérents!N359&lt;&gt;0,"|",""),Adhérents!N359,IF(Adhérents!O359&lt;&gt;0,"|",""),Adhérents!O359)</f>
        <v/>
      </c>
      <c r="U355" t="str">
        <f>IFERROR(IF(Adhérents!L359="Sur la base du code postal","Chapitre "&amp;VLOOKUP(VALUE(LEFT(Adhérents!K359,2)),Liste!$N$2:$Q$102,4,FALSE),"Chapitre "&amp;Adhérents!L359),"")</f>
        <v/>
      </c>
    </row>
    <row r="356" spans="1:21">
      <c r="A356">
        <f>Adhérents!I360</f>
        <v>0</v>
      </c>
      <c r="B356">
        <f>Adhérents!H360</f>
        <v>0</v>
      </c>
      <c r="C356">
        <f>Adhérents!J360</f>
        <v>0</v>
      </c>
      <c r="D356" s="136">
        <f>Adhérents!K360</f>
        <v>0</v>
      </c>
      <c r="E356" t="s">
        <v>139</v>
      </c>
      <c r="F356" t="str">
        <f>IF(Adhérents!G360="M.","M",IF(Adhérents!G360="Mme","F",""))</f>
        <v/>
      </c>
      <c r="G356">
        <v>0</v>
      </c>
      <c r="H356" t="s">
        <v>140</v>
      </c>
      <c r="I356" s="2">
        <f t="shared" ca="1" si="5"/>
        <v>46300</v>
      </c>
      <c r="J356" s="153">
        <f>Paramètres!$C$22</f>
        <v>46296</v>
      </c>
      <c r="K356" s="2">
        <f>Paramètres!$C$23</f>
        <v>46843</v>
      </c>
      <c r="L35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6">
        <f>Adhérents!E360</f>
        <v>0</v>
      </c>
      <c r="N356" t="str">
        <f>'Bulletin Adhésion Membre'!$B$24</f>
        <v/>
      </c>
      <c r="O356">
        <f>Adhérents!F360</f>
        <v>0</v>
      </c>
      <c r="P356" t="str">
        <f>IFERROR(VLOOKUP(Adhérents!D360,Liste!$A$2:$B$5,2,FALSE),"")</f>
        <v/>
      </c>
      <c r="Q356" t="str">
        <f>IFERROR(IF(COUNTIF(Adhérents!D$6:D360,Liste!$A$4)&gt;VLOOKUP('Bulletin Adhésion Membre'!$G$30,Paramètres!$B$8:$D$12,3,FALSE),VLOOKUP(Adhérents!D360,Liste!$A$2:$D$5,4,FALSE),VLOOKUP(Adhérents!D360,Liste!$A$2:$D$5,3,FALSE)),"")</f>
        <v/>
      </c>
      <c r="R356" t="s">
        <v>141</v>
      </c>
      <c r="S356" s="2">
        <v>46022</v>
      </c>
      <c r="T356" t="str">
        <f>CONCATENATE(Adhérents!M360,IF(Adhérents!N360&lt;&gt;0,"|",""),Adhérents!N360,IF(Adhérents!O360&lt;&gt;0,"|",""),Adhérents!O360)</f>
        <v/>
      </c>
      <c r="U356" t="str">
        <f>IFERROR(IF(Adhérents!L360="Sur la base du code postal","Chapitre "&amp;VLOOKUP(VALUE(LEFT(Adhérents!K360,2)),Liste!$N$2:$Q$102,4,FALSE),"Chapitre "&amp;Adhérents!L360),"")</f>
        <v/>
      </c>
    </row>
    <row r="357" spans="1:21">
      <c r="A357">
        <f>Adhérents!I361</f>
        <v>0</v>
      </c>
      <c r="B357">
        <f>Adhérents!H361</f>
        <v>0</v>
      </c>
      <c r="C357">
        <f>Adhérents!J361</f>
        <v>0</v>
      </c>
      <c r="D357" s="136">
        <f>Adhérents!K361</f>
        <v>0</v>
      </c>
      <c r="E357" t="s">
        <v>139</v>
      </c>
      <c r="F357" t="str">
        <f>IF(Adhérents!G361="M.","M",IF(Adhérents!G361="Mme","F",""))</f>
        <v/>
      </c>
      <c r="G357">
        <v>0</v>
      </c>
      <c r="H357" t="s">
        <v>140</v>
      </c>
      <c r="I357" s="2">
        <f t="shared" ca="1" si="5"/>
        <v>46300</v>
      </c>
      <c r="J357" s="153">
        <f>Paramètres!$C$22</f>
        <v>46296</v>
      </c>
      <c r="K357" s="2">
        <f>Paramètres!$C$23</f>
        <v>46843</v>
      </c>
      <c r="L35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7">
        <f>Adhérents!E361</f>
        <v>0</v>
      </c>
      <c r="N357" t="str">
        <f>'Bulletin Adhésion Membre'!$B$24</f>
        <v/>
      </c>
      <c r="O357">
        <f>Adhérents!F361</f>
        <v>0</v>
      </c>
      <c r="P357" t="str">
        <f>IFERROR(VLOOKUP(Adhérents!D361,Liste!$A$2:$B$5,2,FALSE),"")</f>
        <v/>
      </c>
      <c r="Q357" t="str">
        <f>IFERROR(IF(COUNTIF(Adhérents!D$6:D361,Liste!$A$4)&gt;VLOOKUP('Bulletin Adhésion Membre'!$G$30,Paramètres!$B$8:$D$12,3,FALSE),VLOOKUP(Adhérents!D361,Liste!$A$2:$D$5,4,FALSE),VLOOKUP(Adhérents!D361,Liste!$A$2:$D$5,3,FALSE)),"")</f>
        <v/>
      </c>
      <c r="R357" t="s">
        <v>141</v>
      </c>
      <c r="S357" s="2">
        <v>46022</v>
      </c>
      <c r="T357" t="str">
        <f>CONCATENATE(Adhérents!M361,IF(Adhérents!N361&lt;&gt;0,"|",""),Adhérents!N361,IF(Adhérents!O361&lt;&gt;0,"|",""),Adhérents!O361)</f>
        <v/>
      </c>
      <c r="U357" t="str">
        <f>IFERROR(IF(Adhérents!L361="Sur la base du code postal","Chapitre "&amp;VLOOKUP(VALUE(LEFT(Adhérents!K361,2)),Liste!$N$2:$Q$102,4,FALSE),"Chapitre "&amp;Adhérents!L361),"")</f>
        <v/>
      </c>
    </row>
    <row r="358" spans="1:21">
      <c r="A358">
        <f>Adhérents!I362</f>
        <v>0</v>
      </c>
      <c r="B358">
        <f>Adhérents!H362</f>
        <v>0</v>
      </c>
      <c r="C358">
        <f>Adhérents!J362</f>
        <v>0</v>
      </c>
      <c r="D358" s="136">
        <f>Adhérents!K362</f>
        <v>0</v>
      </c>
      <c r="E358" t="s">
        <v>139</v>
      </c>
      <c r="F358" t="str">
        <f>IF(Adhérents!G362="M.","M",IF(Adhérents!G362="Mme","F",""))</f>
        <v/>
      </c>
      <c r="G358">
        <v>0</v>
      </c>
      <c r="H358" t="s">
        <v>140</v>
      </c>
      <c r="I358" s="2">
        <f t="shared" ca="1" si="5"/>
        <v>46300</v>
      </c>
      <c r="J358" s="153">
        <f>Paramètres!$C$22</f>
        <v>46296</v>
      </c>
      <c r="K358" s="2">
        <f>Paramètres!$C$23</f>
        <v>46843</v>
      </c>
      <c r="L35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8">
        <f>Adhérents!E362</f>
        <v>0</v>
      </c>
      <c r="N358" t="str">
        <f>'Bulletin Adhésion Membre'!$B$24</f>
        <v/>
      </c>
      <c r="O358">
        <f>Adhérents!F362</f>
        <v>0</v>
      </c>
      <c r="P358" t="str">
        <f>IFERROR(VLOOKUP(Adhérents!D362,Liste!$A$2:$B$5,2,FALSE),"")</f>
        <v/>
      </c>
      <c r="Q358" t="str">
        <f>IFERROR(IF(COUNTIF(Adhérents!D$6:D362,Liste!$A$4)&gt;VLOOKUP('Bulletin Adhésion Membre'!$G$30,Paramètres!$B$8:$D$12,3,FALSE),VLOOKUP(Adhérents!D362,Liste!$A$2:$D$5,4,FALSE),VLOOKUP(Adhérents!D362,Liste!$A$2:$D$5,3,FALSE)),"")</f>
        <v/>
      </c>
      <c r="R358" t="s">
        <v>141</v>
      </c>
      <c r="S358" s="2">
        <v>46022</v>
      </c>
      <c r="T358" t="str">
        <f>CONCATENATE(Adhérents!M362,IF(Adhérents!N362&lt;&gt;0,"|",""),Adhérents!N362,IF(Adhérents!O362&lt;&gt;0,"|",""),Adhérents!O362)</f>
        <v/>
      </c>
      <c r="U358" t="str">
        <f>IFERROR(IF(Adhérents!L362="Sur la base du code postal","Chapitre "&amp;VLOOKUP(VALUE(LEFT(Adhérents!K362,2)),Liste!$N$2:$Q$102,4,FALSE),"Chapitre "&amp;Adhérents!L362),"")</f>
        <v/>
      </c>
    </row>
    <row r="359" spans="1:21">
      <c r="A359">
        <f>Adhérents!I363</f>
        <v>0</v>
      </c>
      <c r="B359">
        <f>Adhérents!H363</f>
        <v>0</v>
      </c>
      <c r="C359">
        <f>Adhérents!J363</f>
        <v>0</v>
      </c>
      <c r="D359" s="136">
        <f>Adhérents!K363</f>
        <v>0</v>
      </c>
      <c r="E359" t="s">
        <v>139</v>
      </c>
      <c r="F359" t="str">
        <f>IF(Adhérents!G363="M.","M",IF(Adhérents!G363="Mme","F",""))</f>
        <v/>
      </c>
      <c r="G359">
        <v>0</v>
      </c>
      <c r="H359" t="s">
        <v>140</v>
      </c>
      <c r="I359" s="2">
        <f t="shared" ca="1" si="5"/>
        <v>46300</v>
      </c>
      <c r="J359" s="153">
        <f>Paramètres!$C$22</f>
        <v>46296</v>
      </c>
      <c r="K359" s="2">
        <f>Paramètres!$C$23</f>
        <v>46843</v>
      </c>
      <c r="L35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59">
        <f>Adhérents!E363</f>
        <v>0</v>
      </c>
      <c r="N359" t="str">
        <f>'Bulletin Adhésion Membre'!$B$24</f>
        <v/>
      </c>
      <c r="O359">
        <f>Adhérents!F363</f>
        <v>0</v>
      </c>
      <c r="P359" t="str">
        <f>IFERROR(VLOOKUP(Adhérents!D363,Liste!$A$2:$B$5,2,FALSE),"")</f>
        <v/>
      </c>
      <c r="Q359" t="str">
        <f>IFERROR(IF(COUNTIF(Adhérents!D$6:D363,Liste!$A$4)&gt;VLOOKUP('Bulletin Adhésion Membre'!$G$30,Paramètres!$B$8:$D$12,3,FALSE),VLOOKUP(Adhérents!D363,Liste!$A$2:$D$5,4,FALSE),VLOOKUP(Adhérents!D363,Liste!$A$2:$D$5,3,FALSE)),"")</f>
        <v/>
      </c>
      <c r="R359" t="s">
        <v>141</v>
      </c>
      <c r="S359" s="2">
        <v>46022</v>
      </c>
      <c r="T359" t="str">
        <f>CONCATENATE(Adhérents!M363,IF(Adhérents!N363&lt;&gt;0,"|",""),Adhérents!N363,IF(Adhérents!O363&lt;&gt;0,"|",""),Adhérents!O363)</f>
        <v/>
      </c>
      <c r="U359" t="str">
        <f>IFERROR(IF(Adhérents!L363="Sur la base du code postal","Chapitre "&amp;VLOOKUP(VALUE(LEFT(Adhérents!K363,2)),Liste!$N$2:$Q$102,4,FALSE),"Chapitre "&amp;Adhérents!L363),"")</f>
        <v/>
      </c>
    </row>
    <row r="360" spans="1:21">
      <c r="A360">
        <f>Adhérents!I364</f>
        <v>0</v>
      </c>
      <c r="B360">
        <f>Adhérents!H364</f>
        <v>0</v>
      </c>
      <c r="C360">
        <f>Adhérents!J364</f>
        <v>0</v>
      </c>
      <c r="D360" s="136">
        <f>Adhérents!K364</f>
        <v>0</v>
      </c>
      <c r="E360" t="s">
        <v>139</v>
      </c>
      <c r="F360" t="str">
        <f>IF(Adhérents!G364="M.","M",IF(Adhérents!G364="Mme","F",""))</f>
        <v/>
      </c>
      <c r="G360">
        <v>0</v>
      </c>
      <c r="H360" t="s">
        <v>140</v>
      </c>
      <c r="I360" s="2">
        <f t="shared" ca="1" si="5"/>
        <v>46300</v>
      </c>
      <c r="J360" s="153">
        <f>Paramètres!$C$22</f>
        <v>46296</v>
      </c>
      <c r="K360" s="2">
        <f>Paramètres!$C$23</f>
        <v>46843</v>
      </c>
      <c r="L36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0">
        <f>Adhérents!E364</f>
        <v>0</v>
      </c>
      <c r="N360" t="str">
        <f>'Bulletin Adhésion Membre'!$B$24</f>
        <v/>
      </c>
      <c r="O360">
        <f>Adhérents!F364</f>
        <v>0</v>
      </c>
      <c r="P360" t="str">
        <f>IFERROR(VLOOKUP(Adhérents!D364,Liste!$A$2:$B$5,2,FALSE),"")</f>
        <v/>
      </c>
      <c r="Q360" t="str">
        <f>IFERROR(IF(COUNTIF(Adhérents!D$6:D364,Liste!$A$4)&gt;VLOOKUP('Bulletin Adhésion Membre'!$G$30,Paramètres!$B$8:$D$12,3,FALSE),VLOOKUP(Adhérents!D364,Liste!$A$2:$D$5,4,FALSE),VLOOKUP(Adhérents!D364,Liste!$A$2:$D$5,3,FALSE)),"")</f>
        <v/>
      </c>
      <c r="R360" t="s">
        <v>141</v>
      </c>
      <c r="S360" s="2">
        <v>46022</v>
      </c>
      <c r="T360" t="str">
        <f>CONCATENATE(Adhérents!M364,IF(Adhérents!N364&lt;&gt;0,"|",""),Adhérents!N364,IF(Adhérents!O364&lt;&gt;0,"|",""),Adhérents!O364)</f>
        <v/>
      </c>
      <c r="U360" t="str">
        <f>IFERROR(IF(Adhérents!L364="Sur la base du code postal","Chapitre "&amp;VLOOKUP(VALUE(LEFT(Adhérents!K364,2)),Liste!$N$2:$Q$102,4,FALSE),"Chapitre "&amp;Adhérents!L364),"")</f>
        <v/>
      </c>
    </row>
    <row r="361" spans="1:21">
      <c r="A361">
        <f>Adhérents!I365</f>
        <v>0</v>
      </c>
      <c r="B361">
        <f>Adhérents!H365</f>
        <v>0</v>
      </c>
      <c r="C361">
        <f>Adhérents!J365</f>
        <v>0</v>
      </c>
      <c r="D361" s="136">
        <f>Adhérents!K365</f>
        <v>0</v>
      </c>
      <c r="E361" t="s">
        <v>139</v>
      </c>
      <c r="F361" t="str">
        <f>IF(Adhérents!G365="M.","M",IF(Adhérents!G365="Mme","F",""))</f>
        <v/>
      </c>
      <c r="G361">
        <v>0</v>
      </c>
      <c r="H361" t="s">
        <v>140</v>
      </c>
      <c r="I361" s="2">
        <f t="shared" ca="1" si="5"/>
        <v>46300</v>
      </c>
      <c r="J361" s="153">
        <f>Paramètres!$C$22</f>
        <v>46296</v>
      </c>
      <c r="K361" s="2">
        <f>Paramètres!$C$23</f>
        <v>46843</v>
      </c>
      <c r="L36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1">
        <f>Adhérents!E365</f>
        <v>0</v>
      </c>
      <c r="N361" t="str">
        <f>'Bulletin Adhésion Membre'!$B$24</f>
        <v/>
      </c>
      <c r="O361">
        <f>Adhérents!F365</f>
        <v>0</v>
      </c>
      <c r="P361" t="str">
        <f>IFERROR(VLOOKUP(Adhérents!D365,Liste!$A$2:$B$5,2,FALSE),"")</f>
        <v/>
      </c>
      <c r="Q361" t="str">
        <f>IFERROR(IF(COUNTIF(Adhérents!D$6:D365,Liste!$A$4)&gt;VLOOKUP('Bulletin Adhésion Membre'!$G$30,Paramètres!$B$8:$D$12,3,FALSE),VLOOKUP(Adhérents!D365,Liste!$A$2:$D$5,4,FALSE),VLOOKUP(Adhérents!D365,Liste!$A$2:$D$5,3,FALSE)),"")</f>
        <v/>
      </c>
      <c r="R361" t="s">
        <v>141</v>
      </c>
      <c r="S361" s="2">
        <v>46022</v>
      </c>
      <c r="T361" t="str">
        <f>CONCATENATE(Adhérents!M365,IF(Adhérents!N365&lt;&gt;0,"|",""),Adhérents!N365,IF(Adhérents!O365&lt;&gt;0,"|",""),Adhérents!O365)</f>
        <v/>
      </c>
      <c r="U361" t="str">
        <f>IFERROR(IF(Adhérents!L365="Sur la base du code postal","Chapitre "&amp;VLOOKUP(VALUE(LEFT(Adhérents!K365,2)),Liste!$N$2:$Q$102,4,FALSE),"Chapitre "&amp;Adhérents!L365),"")</f>
        <v/>
      </c>
    </row>
    <row r="362" spans="1:21">
      <c r="A362">
        <f>Adhérents!I366</f>
        <v>0</v>
      </c>
      <c r="B362">
        <f>Adhérents!H366</f>
        <v>0</v>
      </c>
      <c r="C362">
        <f>Adhérents!J366</f>
        <v>0</v>
      </c>
      <c r="D362" s="136">
        <f>Adhérents!K366</f>
        <v>0</v>
      </c>
      <c r="E362" t="s">
        <v>139</v>
      </c>
      <c r="F362" t="str">
        <f>IF(Adhérents!G366="M.","M",IF(Adhérents!G366="Mme","F",""))</f>
        <v/>
      </c>
      <c r="G362">
        <v>0</v>
      </c>
      <c r="H362" t="s">
        <v>140</v>
      </c>
      <c r="I362" s="2">
        <f t="shared" ca="1" si="5"/>
        <v>46300</v>
      </c>
      <c r="J362" s="153">
        <f>Paramètres!$C$22</f>
        <v>46296</v>
      </c>
      <c r="K362" s="2">
        <f>Paramètres!$C$23</f>
        <v>46843</v>
      </c>
      <c r="L36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2">
        <f>Adhérents!E366</f>
        <v>0</v>
      </c>
      <c r="N362" t="str">
        <f>'Bulletin Adhésion Membre'!$B$24</f>
        <v/>
      </c>
      <c r="O362">
        <f>Adhérents!F366</f>
        <v>0</v>
      </c>
      <c r="P362" t="str">
        <f>IFERROR(VLOOKUP(Adhérents!D366,Liste!$A$2:$B$5,2,FALSE),"")</f>
        <v/>
      </c>
      <c r="Q362" t="str">
        <f>IFERROR(IF(COUNTIF(Adhérents!D$6:D366,Liste!$A$4)&gt;VLOOKUP('Bulletin Adhésion Membre'!$G$30,Paramètres!$B$8:$D$12,3,FALSE),VLOOKUP(Adhérents!D366,Liste!$A$2:$D$5,4,FALSE),VLOOKUP(Adhérents!D366,Liste!$A$2:$D$5,3,FALSE)),"")</f>
        <v/>
      </c>
      <c r="R362" t="s">
        <v>141</v>
      </c>
      <c r="S362" s="2">
        <v>46022</v>
      </c>
      <c r="T362" t="str">
        <f>CONCATENATE(Adhérents!M366,IF(Adhérents!N366&lt;&gt;0,"|",""),Adhérents!N366,IF(Adhérents!O366&lt;&gt;0,"|",""),Adhérents!O366)</f>
        <v/>
      </c>
      <c r="U362" t="str">
        <f>IFERROR(IF(Adhérents!L366="Sur la base du code postal","Chapitre "&amp;VLOOKUP(VALUE(LEFT(Adhérents!K366,2)),Liste!$N$2:$Q$102,4,FALSE),"Chapitre "&amp;Adhérents!L366),"")</f>
        <v/>
      </c>
    </row>
    <row r="363" spans="1:21">
      <c r="A363">
        <f>Adhérents!I367</f>
        <v>0</v>
      </c>
      <c r="B363">
        <f>Adhérents!H367</f>
        <v>0</v>
      </c>
      <c r="C363">
        <f>Adhérents!J367</f>
        <v>0</v>
      </c>
      <c r="D363" s="136">
        <f>Adhérents!K367</f>
        <v>0</v>
      </c>
      <c r="E363" t="s">
        <v>139</v>
      </c>
      <c r="F363" t="str">
        <f>IF(Adhérents!G367="M.","M",IF(Adhérents!G367="Mme","F",""))</f>
        <v/>
      </c>
      <c r="G363">
        <v>0</v>
      </c>
      <c r="H363" t="s">
        <v>140</v>
      </c>
      <c r="I363" s="2">
        <f t="shared" ca="1" si="5"/>
        <v>46300</v>
      </c>
      <c r="J363" s="153">
        <f>Paramètres!$C$22</f>
        <v>46296</v>
      </c>
      <c r="K363" s="2">
        <f>Paramètres!$C$23</f>
        <v>46843</v>
      </c>
      <c r="L36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3">
        <f>Adhérents!E367</f>
        <v>0</v>
      </c>
      <c r="N363" t="str">
        <f>'Bulletin Adhésion Membre'!$B$24</f>
        <v/>
      </c>
      <c r="O363">
        <f>Adhérents!F367</f>
        <v>0</v>
      </c>
      <c r="P363" t="str">
        <f>IFERROR(VLOOKUP(Adhérents!D367,Liste!$A$2:$B$5,2,FALSE),"")</f>
        <v/>
      </c>
      <c r="Q363" t="str">
        <f>IFERROR(IF(COUNTIF(Adhérents!D$6:D367,Liste!$A$4)&gt;VLOOKUP('Bulletin Adhésion Membre'!$G$30,Paramètres!$B$8:$D$12,3,FALSE),VLOOKUP(Adhérents!D367,Liste!$A$2:$D$5,4,FALSE),VLOOKUP(Adhérents!D367,Liste!$A$2:$D$5,3,FALSE)),"")</f>
        <v/>
      </c>
      <c r="R363" t="s">
        <v>141</v>
      </c>
      <c r="S363" s="2">
        <v>46022</v>
      </c>
      <c r="T363" t="str">
        <f>CONCATENATE(Adhérents!M367,IF(Adhérents!N367&lt;&gt;0,"|",""),Adhérents!N367,IF(Adhérents!O367&lt;&gt;0,"|",""),Adhérents!O367)</f>
        <v/>
      </c>
      <c r="U363" t="str">
        <f>IFERROR(IF(Adhérents!L367="Sur la base du code postal","Chapitre "&amp;VLOOKUP(VALUE(LEFT(Adhérents!K367,2)),Liste!$N$2:$Q$102,4,FALSE),"Chapitre "&amp;Adhérents!L367),"")</f>
        <v/>
      </c>
    </row>
    <row r="364" spans="1:21">
      <c r="A364">
        <f>Adhérents!I368</f>
        <v>0</v>
      </c>
      <c r="B364">
        <f>Adhérents!H368</f>
        <v>0</v>
      </c>
      <c r="C364">
        <f>Adhérents!J368</f>
        <v>0</v>
      </c>
      <c r="D364" s="136">
        <f>Adhérents!K368</f>
        <v>0</v>
      </c>
      <c r="E364" t="s">
        <v>139</v>
      </c>
      <c r="F364" t="str">
        <f>IF(Adhérents!G368="M.","M",IF(Adhérents!G368="Mme","F",""))</f>
        <v/>
      </c>
      <c r="G364">
        <v>0</v>
      </c>
      <c r="H364" t="s">
        <v>140</v>
      </c>
      <c r="I364" s="2">
        <f t="shared" ca="1" si="5"/>
        <v>46300</v>
      </c>
      <c r="J364" s="153">
        <f>Paramètres!$C$22</f>
        <v>46296</v>
      </c>
      <c r="K364" s="2">
        <f>Paramètres!$C$23</f>
        <v>46843</v>
      </c>
      <c r="L36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4">
        <f>Adhérents!E368</f>
        <v>0</v>
      </c>
      <c r="N364" t="str">
        <f>'Bulletin Adhésion Membre'!$B$24</f>
        <v/>
      </c>
      <c r="O364">
        <f>Adhérents!F368</f>
        <v>0</v>
      </c>
      <c r="P364" t="str">
        <f>IFERROR(VLOOKUP(Adhérents!D368,Liste!$A$2:$B$5,2,FALSE),"")</f>
        <v/>
      </c>
      <c r="Q364" t="str">
        <f>IFERROR(IF(COUNTIF(Adhérents!D$6:D368,Liste!$A$4)&gt;VLOOKUP('Bulletin Adhésion Membre'!$G$30,Paramètres!$B$8:$D$12,3,FALSE),VLOOKUP(Adhérents!D368,Liste!$A$2:$D$5,4,FALSE),VLOOKUP(Adhérents!D368,Liste!$A$2:$D$5,3,FALSE)),"")</f>
        <v/>
      </c>
      <c r="R364" t="s">
        <v>141</v>
      </c>
      <c r="S364" s="2">
        <v>46022</v>
      </c>
      <c r="T364" t="str">
        <f>CONCATENATE(Adhérents!M368,IF(Adhérents!N368&lt;&gt;0,"|",""),Adhérents!N368,IF(Adhérents!O368&lt;&gt;0,"|",""),Adhérents!O368)</f>
        <v/>
      </c>
      <c r="U364" t="str">
        <f>IFERROR(IF(Adhérents!L368="Sur la base du code postal","Chapitre "&amp;VLOOKUP(VALUE(LEFT(Adhérents!K368,2)),Liste!$N$2:$Q$102,4,FALSE),"Chapitre "&amp;Adhérents!L368),"")</f>
        <v/>
      </c>
    </row>
    <row r="365" spans="1:21">
      <c r="A365">
        <f>Adhérents!I369</f>
        <v>0</v>
      </c>
      <c r="B365">
        <f>Adhérents!H369</f>
        <v>0</v>
      </c>
      <c r="C365">
        <f>Adhérents!J369</f>
        <v>0</v>
      </c>
      <c r="D365" s="136">
        <f>Adhérents!K369</f>
        <v>0</v>
      </c>
      <c r="E365" t="s">
        <v>139</v>
      </c>
      <c r="F365" t="str">
        <f>IF(Adhérents!G369="M.","M",IF(Adhérents!G369="Mme","F",""))</f>
        <v/>
      </c>
      <c r="G365">
        <v>0</v>
      </c>
      <c r="H365" t="s">
        <v>140</v>
      </c>
      <c r="I365" s="2">
        <f t="shared" ca="1" si="5"/>
        <v>46300</v>
      </c>
      <c r="J365" s="153">
        <f>Paramètres!$C$22</f>
        <v>46296</v>
      </c>
      <c r="K365" s="2">
        <f>Paramètres!$C$23</f>
        <v>46843</v>
      </c>
      <c r="L36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5">
        <f>Adhérents!E369</f>
        <v>0</v>
      </c>
      <c r="N365" t="str">
        <f>'Bulletin Adhésion Membre'!$B$24</f>
        <v/>
      </c>
      <c r="O365">
        <f>Adhérents!F369</f>
        <v>0</v>
      </c>
      <c r="P365" t="str">
        <f>IFERROR(VLOOKUP(Adhérents!D369,Liste!$A$2:$B$5,2,FALSE),"")</f>
        <v/>
      </c>
      <c r="Q365" t="str">
        <f>IFERROR(IF(COUNTIF(Adhérents!D$6:D369,Liste!$A$4)&gt;VLOOKUP('Bulletin Adhésion Membre'!$G$30,Paramètres!$B$8:$D$12,3,FALSE),VLOOKUP(Adhérents!D369,Liste!$A$2:$D$5,4,FALSE),VLOOKUP(Adhérents!D369,Liste!$A$2:$D$5,3,FALSE)),"")</f>
        <v/>
      </c>
      <c r="R365" t="s">
        <v>141</v>
      </c>
      <c r="S365" s="2">
        <v>46022</v>
      </c>
      <c r="T365" t="str">
        <f>CONCATENATE(Adhérents!M369,IF(Adhérents!N369&lt;&gt;0,"|",""),Adhérents!N369,IF(Adhérents!O369&lt;&gt;0,"|",""),Adhérents!O369)</f>
        <v/>
      </c>
      <c r="U365" t="str">
        <f>IFERROR(IF(Adhérents!L369="Sur la base du code postal","Chapitre "&amp;VLOOKUP(VALUE(LEFT(Adhérents!K369,2)),Liste!$N$2:$Q$102,4,FALSE),"Chapitre "&amp;Adhérents!L369),"")</f>
        <v/>
      </c>
    </row>
    <row r="366" spans="1:21">
      <c r="A366">
        <f>Adhérents!I370</f>
        <v>0</v>
      </c>
      <c r="B366">
        <f>Adhérents!H370</f>
        <v>0</v>
      </c>
      <c r="C366">
        <f>Adhérents!J370</f>
        <v>0</v>
      </c>
      <c r="D366" s="136">
        <f>Adhérents!K370</f>
        <v>0</v>
      </c>
      <c r="E366" t="s">
        <v>139</v>
      </c>
      <c r="F366" t="str">
        <f>IF(Adhérents!G370="M.","M",IF(Adhérents!G370="Mme","F",""))</f>
        <v/>
      </c>
      <c r="G366">
        <v>0</v>
      </c>
      <c r="H366" t="s">
        <v>140</v>
      </c>
      <c r="I366" s="2">
        <f t="shared" ca="1" si="5"/>
        <v>46300</v>
      </c>
      <c r="J366" s="153">
        <f>Paramètres!$C$22</f>
        <v>46296</v>
      </c>
      <c r="K366" s="2">
        <f>Paramètres!$C$23</f>
        <v>46843</v>
      </c>
      <c r="L36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6">
        <f>Adhérents!E370</f>
        <v>0</v>
      </c>
      <c r="N366" t="str">
        <f>'Bulletin Adhésion Membre'!$B$24</f>
        <v/>
      </c>
      <c r="O366">
        <f>Adhérents!F370</f>
        <v>0</v>
      </c>
      <c r="P366" t="str">
        <f>IFERROR(VLOOKUP(Adhérents!D370,Liste!$A$2:$B$5,2,FALSE),"")</f>
        <v/>
      </c>
      <c r="Q366" t="str">
        <f>IFERROR(IF(COUNTIF(Adhérents!D$6:D370,Liste!$A$4)&gt;VLOOKUP('Bulletin Adhésion Membre'!$G$30,Paramètres!$B$8:$D$12,3,FALSE),VLOOKUP(Adhérents!D370,Liste!$A$2:$D$5,4,FALSE),VLOOKUP(Adhérents!D370,Liste!$A$2:$D$5,3,FALSE)),"")</f>
        <v/>
      </c>
      <c r="R366" t="s">
        <v>141</v>
      </c>
      <c r="S366" s="2">
        <v>46022</v>
      </c>
      <c r="T366" t="str">
        <f>CONCATENATE(Adhérents!M370,IF(Adhérents!N370&lt;&gt;0,"|",""),Adhérents!N370,IF(Adhérents!O370&lt;&gt;0,"|",""),Adhérents!O370)</f>
        <v/>
      </c>
      <c r="U366" t="str">
        <f>IFERROR(IF(Adhérents!L370="Sur la base du code postal","Chapitre "&amp;VLOOKUP(VALUE(LEFT(Adhérents!K370,2)),Liste!$N$2:$Q$102,4,FALSE),"Chapitre "&amp;Adhérents!L370),"")</f>
        <v/>
      </c>
    </row>
    <row r="367" spans="1:21">
      <c r="A367">
        <f>Adhérents!I371</f>
        <v>0</v>
      </c>
      <c r="B367">
        <f>Adhérents!H371</f>
        <v>0</v>
      </c>
      <c r="C367">
        <f>Adhérents!J371</f>
        <v>0</v>
      </c>
      <c r="D367" s="136">
        <f>Adhérents!K371</f>
        <v>0</v>
      </c>
      <c r="E367" t="s">
        <v>139</v>
      </c>
      <c r="F367" t="str">
        <f>IF(Adhérents!G371="M.","M",IF(Adhérents!G371="Mme","F",""))</f>
        <v/>
      </c>
      <c r="G367">
        <v>0</v>
      </c>
      <c r="H367" t="s">
        <v>140</v>
      </c>
      <c r="I367" s="2">
        <f t="shared" ca="1" si="5"/>
        <v>46300</v>
      </c>
      <c r="J367" s="153">
        <f>Paramètres!$C$22</f>
        <v>46296</v>
      </c>
      <c r="K367" s="2">
        <f>Paramètres!$C$23</f>
        <v>46843</v>
      </c>
      <c r="L36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7">
        <f>Adhérents!E371</f>
        <v>0</v>
      </c>
      <c r="N367" t="str">
        <f>'Bulletin Adhésion Membre'!$B$24</f>
        <v/>
      </c>
      <c r="O367">
        <f>Adhérents!F371</f>
        <v>0</v>
      </c>
      <c r="P367" t="str">
        <f>IFERROR(VLOOKUP(Adhérents!D371,Liste!$A$2:$B$5,2,FALSE),"")</f>
        <v/>
      </c>
      <c r="Q367" t="str">
        <f>IFERROR(IF(COUNTIF(Adhérents!D$6:D371,Liste!$A$4)&gt;VLOOKUP('Bulletin Adhésion Membre'!$G$30,Paramètres!$B$8:$D$12,3,FALSE),VLOOKUP(Adhérents!D371,Liste!$A$2:$D$5,4,FALSE),VLOOKUP(Adhérents!D371,Liste!$A$2:$D$5,3,FALSE)),"")</f>
        <v/>
      </c>
      <c r="R367" t="s">
        <v>141</v>
      </c>
      <c r="S367" s="2">
        <v>46022</v>
      </c>
      <c r="T367" t="str">
        <f>CONCATENATE(Adhérents!M371,IF(Adhérents!N371&lt;&gt;0,"|",""),Adhérents!N371,IF(Adhérents!O371&lt;&gt;0,"|",""),Adhérents!O371)</f>
        <v/>
      </c>
      <c r="U367" t="str">
        <f>IFERROR(IF(Adhérents!L371="Sur la base du code postal","Chapitre "&amp;VLOOKUP(VALUE(LEFT(Adhérents!K371,2)),Liste!$N$2:$Q$102,4,FALSE),"Chapitre "&amp;Adhérents!L371),"")</f>
        <v/>
      </c>
    </row>
    <row r="368" spans="1:21">
      <c r="A368">
        <f>Adhérents!I372</f>
        <v>0</v>
      </c>
      <c r="B368">
        <f>Adhérents!H372</f>
        <v>0</v>
      </c>
      <c r="C368">
        <f>Adhérents!J372</f>
        <v>0</v>
      </c>
      <c r="D368" s="136">
        <f>Adhérents!K372</f>
        <v>0</v>
      </c>
      <c r="E368" t="s">
        <v>139</v>
      </c>
      <c r="F368" t="str">
        <f>IF(Adhérents!G372="M.","M",IF(Adhérents!G372="Mme","F",""))</f>
        <v/>
      </c>
      <c r="G368">
        <v>0</v>
      </c>
      <c r="H368" t="s">
        <v>140</v>
      </c>
      <c r="I368" s="2">
        <f t="shared" ca="1" si="5"/>
        <v>46300</v>
      </c>
      <c r="J368" s="153">
        <f>Paramètres!$C$22</f>
        <v>46296</v>
      </c>
      <c r="K368" s="2">
        <f>Paramètres!$C$23</f>
        <v>46843</v>
      </c>
      <c r="L36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8">
        <f>Adhérents!E372</f>
        <v>0</v>
      </c>
      <c r="N368" t="str">
        <f>'Bulletin Adhésion Membre'!$B$24</f>
        <v/>
      </c>
      <c r="O368">
        <f>Adhérents!F372</f>
        <v>0</v>
      </c>
      <c r="P368" t="str">
        <f>IFERROR(VLOOKUP(Adhérents!D372,Liste!$A$2:$B$5,2,FALSE),"")</f>
        <v/>
      </c>
      <c r="Q368" t="str">
        <f>IFERROR(IF(COUNTIF(Adhérents!D$6:D372,Liste!$A$4)&gt;VLOOKUP('Bulletin Adhésion Membre'!$G$30,Paramètres!$B$8:$D$12,3,FALSE),VLOOKUP(Adhérents!D372,Liste!$A$2:$D$5,4,FALSE),VLOOKUP(Adhérents!D372,Liste!$A$2:$D$5,3,FALSE)),"")</f>
        <v/>
      </c>
      <c r="R368" t="s">
        <v>141</v>
      </c>
      <c r="S368" s="2">
        <v>46022</v>
      </c>
      <c r="T368" t="str">
        <f>CONCATENATE(Adhérents!M372,IF(Adhérents!N372&lt;&gt;0,"|",""),Adhérents!N372,IF(Adhérents!O372&lt;&gt;0,"|",""),Adhérents!O372)</f>
        <v/>
      </c>
      <c r="U368" t="str">
        <f>IFERROR(IF(Adhérents!L372="Sur la base du code postal","Chapitre "&amp;VLOOKUP(VALUE(LEFT(Adhérents!K372,2)),Liste!$N$2:$Q$102,4,FALSE),"Chapitre "&amp;Adhérents!L372),"")</f>
        <v/>
      </c>
    </row>
    <row r="369" spans="1:21">
      <c r="A369">
        <f>Adhérents!I373</f>
        <v>0</v>
      </c>
      <c r="B369">
        <f>Adhérents!H373</f>
        <v>0</v>
      </c>
      <c r="C369">
        <f>Adhérents!J373</f>
        <v>0</v>
      </c>
      <c r="D369" s="136">
        <f>Adhérents!K373</f>
        <v>0</v>
      </c>
      <c r="E369" t="s">
        <v>139</v>
      </c>
      <c r="F369" t="str">
        <f>IF(Adhérents!G373="M.","M",IF(Adhérents!G373="Mme","F",""))</f>
        <v/>
      </c>
      <c r="G369">
        <v>0</v>
      </c>
      <c r="H369" t="s">
        <v>140</v>
      </c>
      <c r="I369" s="2">
        <f t="shared" ca="1" si="5"/>
        <v>46300</v>
      </c>
      <c r="J369" s="153">
        <f>Paramètres!$C$22</f>
        <v>46296</v>
      </c>
      <c r="K369" s="2">
        <f>Paramètres!$C$23</f>
        <v>46843</v>
      </c>
      <c r="L36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69">
        <f>Adhérents!E373</f>
        <v>0</v>
      </c>
      <c r="N369" t="str">
        <f>'Bulletin Adhésion Membre'!$B$24</f>
        <v/>
      </c>
      <c r="O369">
        <f>Adhérents!F373</f>
        <v>0</v>
      </c>
      <c r="P369" t="str">
        <f>IFERROR(VLOOKUP(Adhérents!D373,Liste!$A$2:$B$5,2,FALSE),"")</f>
        <v/>
      </c>
      <c r="Q369" t="str">
        <f>IFERROR(IF(COUNTIF(Adhérents!D$6:D373,Liste!$A$4)&gt;VLOOKUP('Bulletin Adhésion Membre'!$G$30,Paramètres!$B$8:$D$12,3,FALSE),VLOOKUP(Adhérents!D373,Liste!$A$2:$D$5,4,FALSE),VLOOKUP(Adhérents!D373,Liste!$A$2:$D$5,3,FALSE)),"")</f>
        <v/>
      </c>
      <c r="R369" t="s">
        <v>141</v>
      </c>
      <c r="S369" s="2">
        <v>46022</v>
      </c>
      <c r="T369" t="str">
        <f>CONCATENATE(Adhérents!M373,IF(Adhérents!N373&lt;&gt;0,"|",""),Adhérents!N373,IF(Adhérents!O373&lt;&gt;0,"|",""),Adhérents!O373)</f>
        <v/>
      </c>
      <c r="U369" t="str">
        <f>IFERROR(IF(Adhérents!L373="Sur la base du code postal","Chapitre "&amp;VLOOKUP(VALUE(LEFT(Adhérents!K373,2)),Liste!$N$2:$Q$102,4,FALSE),"Chapitre "&amp;Adhérents!L373),"")</f>
        <v/>
      </c>
    </row>
    <row r="370" spans="1:21">
      <c r="A370">
        <f>Adhérents!I374</f>
        <v>0</v>
      </c>
      <c r="B370">
        <f>Adhérents!H374</f>
        <v>0</v>
      </c>
      <c r="C370">
        <f>Adhérents!J374</f>
        <v>0</v>
      </c>
      <c r="D370" s="136">
        <f>Adhérents!K374</f>
        <v>0</v>
      </c>
      <c r="E370" t="s">
        <v>139</v>
      </c>
      <c r="F370" t="str">
        <f>IF(Adhérents!G374="M.","M",IF(Adhérents!G374="Mme","F",""))</f>
        <v/>
      </c>
      <c r="G370">
        <v>0</v>
      </c>
      <c r="H370" t="s">
        <v>140</v>
      </c>
      <c r="I370" s="2">
        <f t="shared" ca="1" si="5"/>
        <v>46300</v>
      </c>
      <c r="J370" s="153">
        <f>Paramètres!$C$22</f>
        <v>46296</v>
      </c>
      <c r="K370" s="2">
        <f>Paramètres!$C$23</f>
        <v>46843</v>
      </c>
      <c r="L37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0">
        <f>Adhérents!E374</f>
        <v>0</v>
      </c>
      <c r="N370" t="str">
        <f>'Bulletin Adhésion Membre'!$B$24</f>
        <v/>
      </c>
      <c r="O370">
        <f>Adhérents!F374</f>
        <v>0</v>
      </c>
      <c r="P370" t="str">
        <f>IFERROR(VLOOKUP(Adhérents!D374,Liste!$A$2:$B$5,2,FALSE),"")</f>
        <v/>
      </c>
      <c r="Q370" t="str">
        <f>IFERROR(IF(COUNTIF(Adhérents!D$6:D374,Liste!$A$4)&gt;VLOOKUP('Bulletin Adhésion Membre'!$G$30,Paramètres!$B$8:$D$12,3,FALSE),VLOOKUP(Adhérents!D374,Liste!$A$2:$D$5,4,FALSE),VLOOKUP(Adhérents!D374,Liste!$A$2:$D$5,3,FALSE)),"")</f>
        <v/>
      </c>
      <c r="R370" t="s">
        <v>141</v>
      </c>
      <c r="S370" s="2">
        <v>46022</v>
      </c>
      <c r="T370" t="str">
        <f>CONCATENATE(Adhérents!M374,IF(Adhérents!N374&lt;&gt;0,"|",""),Adhérents!N374,IF(Adhérents!O374&lt;&gt;0,"|",""),Adhérents!O374)</f>
        <v/>
      </c>
      <c r="U370" t="str">
        <f>IFERROR(IF(Adhérents!L374="Sur la base du code postal","Chapitre "&amp;VLOOKUP(VALUE(LEFT(Adhérents!K374,2)),Liste!$N$2:$Q$102,4,FALSE),"Chapitre "&amp;Adhérents!L374),"")</f>
        <v/>
      </c>
    </row>
    <row r="371" spans="1:21">
      <c r="A371">
        <f>Adhérents!I375</f>
        <v>0</v>
      </c>
      <c r="B371">
        <f>Adhérents!H375</f>
        <v>0</v>
      </c>
      <c r="C371">
        <f>Adhérents!J375</f>
        <v>0</v>
      </c>
      <c r="D371" s="136">
        <f>Adhérents!K375</f>
        <v>0</v>
      </c>
      <c r="E371" t="s">
        <v>139</v>
      </c>
      <c r="F371" t="str">
        <f>IF(Adhérents!G375="M.","M",IF(Adhérents!G375="Mme","F",""))</f>
        <v/>
      </c>
      <c r="G371">
        <v>0</v>
      </c>
      <c r="H371" t="s">
        <v>140</v>
      </c>
      <c r="I371" s="2">
        <f t="shared" ca="1" si="5"/>
        <v>46300</v>
      </c>
      <c r="J371" s="153">
        <f>Paramètres!$C$22</f>
        <v>46296</v>
      </c>
      <c r="K371" s="2">
        <f>Paramètres!$C$23</f>
        <v>46843</v>
      </c>
      <c r="L37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1">
        <f>Adhérents!E375</f>
        <v>0</v>
      </c>
      <c r="N371" t="str">
        <f>'Bulletin Adhésion Membre'!$B$24</f>
        <v/>
      </c>
      <c r="O371">
        <f>Adhérents!F375</f>
        <v>0</v>
      </c>
      <c r="P371" t="str">
        <f>IFERROR(VLOOKUP(Adhérents!D375,Liste!$A$2:$B$5,2,FALSE),"")</f>
        <v/>
      </c>
      <c r="Q371" t="str">
        <f>IFERROR(IF(COUNTIF(Adhérents!D$6:D375,Liste!$A$4)&gt;VLOOKUP('Bulletin Adhésion Membre'!$G$30,Paramètres!$B$8:$D$12,3,FALSE),VLOOKUP(Adhérents!D375,Liste!$A$2:$D$5,4,FALSE),VLOOKUP(Adhérents!D375,Liste!$A$2:$D$5,3,FALSE)),"")</f>
        <v/>
      </c>
      <c r="R371" t="s">
        <v>141</v>
      </c>
      <c r="S371" s="2">
        <v>46022</v>
      </c>
      <c r="T371" t="str">
        <f>CONCATENATE(Adhérents!M375,IF(Adhérents!N375&lt;&gt;0,"|",""),Adhérents!N375,IF(Adhérents!O375&lt;&gt;0,"|",""),Adhérents!O375)</f>
        <v/>
      </c>
      <c r="U371" t="str">
        <f>IFERROR(IF(Adhérents!L375="Sur la base du code postal","Chapitre "&amp;VLOOKUP(VALUE(LEFT(Adhérents!K375,2)),Liste!$N$2:$Q$102,4,FALSE),"Chapitre "&amp;Adhérents!L375),"")</f>
        <v/>
      </c>
    </row>
    <row r="372" spans="1:21">
      <c r="A372">
        <f>Adhérents!I376</f>
        <v>0</v>
      </c>
      <c r="B372">
        <f>Adhérents!H376</f>
        <v>0</v>
      </c>
      <c r="C372">
        <f>Adhérents!J376</f>
        <v>0</v>
      </c>
      <c r="D372" s="136">
        <f>Adhérents!K376</f>
        <v>0</v>
      </c>
      <c r="E372" t="s">
        <v>139</v>
      </c>
      <c r="F372" t="str">
        <f>IF(Adhérents!G376="M.","M",IF(Adhérents!G376="Mme","F",""))</f>
        <v/>
      </c>
      <c r="G372">
        <v>0</v>
      </c>
      <c r="H372" t="s">
        <v>140</v>
      </c>
      <c r="I372" s="2">
        <f t="shared" ca="1" si="5"/>
        <v>46300</v>
      </c>
      <c r="J372" s="153">
        <f>Paramètres!$C$22</f>
        <v>46296</v>
      </c>
      <c r="K372" s="2">
        <f>Paramètres!$C$23</f>
        <v>46843</v>
      </c>
      <c r="L37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2">
        <f>Adhérents!E376</f>
        <v>0</v>
      </c>
      <c r="N372" t="str">
        <f>'Bulletin Adhésion Membre'!$B$24</f>
        <v/>
      </c>
      <c r="O372">
        <f>Adhérents!F376</f>
        <v>0</v>
      </c>
      <c r="P372" t="str">
        <f>IFERROR(VLOOKUP(Adhérents!D376,Liste!$A$2:$B$5,2,FALSE),"")</f>
        <v/>
      </c>
      <c r="Q372" t="str">
        <f>IFERROR(IF(COUNTIF(Adhérents!D$6:D376,Liste!$A$4)&gt;VLOOKUP('Bulletin Adhésion Membre'!$G$30,Paramètres!$B$8:$D$12,3,FALSE),VLOOKUP(Adhérents!D376,Liste!$A$2:$D$5,4,FALSE),VLOOKUP(Adhérents!D376,Liste!$A$2:$D$5,3,FALSE)),"")</f>
        <v/>
      </c>
      <c r="R372" t="s">
        <v>141</v>
      </c>
      <c r="S372" s="2">
        <v>46022</v>
      </c>
      <c r="T372" t="str">
        <f>CONCATENATE(Adhérents!M376,IF(Adhérents!N376&lt;&gt;0,"|",""),Adhérents!N376,IF(Adhérents!O376&lt;&gt;0,"|",""),Adhérents!O376)</f>
        <v/>
      </c>
      <c r="U372" t="str">
        <f>IFERROR(IF(Adhérents!L376="Sur la base du code postal","Chapitre "&amp;VLOOKUP(VALUE(LEFT(Adhérents!K376,2)),Liste!$N$2:$Q$102,4,FALSE),"Chapitre "&amp;Adhérents!L376),"")</f>
        <v/>
      </c>
    </row>
    <row r="373" spans="1:21">
      <c r="A373">
        <f>Adhérents!I377</f>
        <v>0</v>
      </c>
      <c r="B373">
        <f>Adhérents!H377</f>
        <v>0</v>
      </c>
      <c r="C373">
        <f>Adhérents!J377</f>
        <v>0</v>
      </c>
      <c r="D373" s="136">
        <f>Adhérents!K377</f>
        <v>0</v>
      </c>
      <c r="E373" t="s">
        <v>139</v>
      </c>
      <c r="F373" t="str">
        <f>IF(Adhérents!G377="M.","M",IF(Adhérents!G377="Mme","F",""))</f>
        <v/>
      </c>
      <c r="G373">
        <v>0</v>
      </c>
      <c r="H373" t="s">
        <v>140</v>
      </c>
      <c r="I373" s="2">
        <f t="shared" ca="1" si="5"/>
        <v>46300</v>
      </c>
      <c r="J373" s="153">
        <f>Paramètres!$C$22</f>
        <v>46296</v>
      </c>
      <c r="K373" s="2">
        <f>Paramètres!$C$23</f>
        <v>46843</v>
      </c>
      <c r="L37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3">
        <f>Adhérents!E377</f>
        <v>0</v>
      </c>
      <c r="N373" t="str">
        <f>'Bulletin Adhésion Membre'!$B$24</f>
        <v/>
      </c>
      <c r="O373">
        <f>Adhérents!F377</f>
        <v>0</v>
      </c>
      <c r="P373" t="str">
        <f>IFERROR(VLOOKUP(Adhérents!D377,Liste!$A$2:$B$5,2,FALSE),"")</f>
        <v/>
      </c>
      <c r="Q373" t="str">
        <f>IFERROR(IF(COUNTIF(Adhérents!D$6:D377,Liste!$A$4)&gt;VLOOKUP('Bulletin Adhésion Membre'!$G$30,Paramètres!$B$8:$D$12,3,FALSE),VLOOKUP(Adhérents!D377,Liste!$A$2:$D$5,4,FALSE),VLOOKUP(Adhérents!D377,Liste!$A$2:$D$5,3,FALSE)),"")</f>
        <v/>
      </c>
      <c r="R373" t="s">
        <v>141</v>
      </c>
      <c r="S373" s="2">
        <v>46022</v>
      </c>
      <c r="T373" t="str">
        <f>CONCATENATE(Adhérents!M377,IF(Adhérents!N377&lt;&gt;0,"|",""),Adhérents!N377,IF(Adhérents!O377&lt;&gt;0,"|",""),Adhérents!O377)</f>
        <v/>
      </c>
      <c r="U373" t="str">
        <f>IFERROR(IF(Adhérents!L377="Sur la base du code postal","Chapitre "&amp;VLOOKUP(VALUE(LEFT(Adhérents!K377,2)),Liste!$N$2:$Q$102,4,FALSE),"Chapitre "&amp;Adhérents!L377),"")</f>
        <v/>
      </c>
    </row>
    <row r="374" spans="1:21">
      <c r="A374">
        <f>Adhérents!I378</f>
        <v>0</v>
      </c>
      <c r="B374">
        <f>Adhérents!H378</f>
        <v>0</v>
      </c>
      <c r="C374">
        <f>Adhérents!J378</f>
        <v>0</v>
      </c>
      <c r="D374" s="136">
        <f>Adhérents!K378</f>
        <v>0</v>
      </c>
      <c r="E374" t="s">
        <v>139</v>
      </c>
      <c r="F374" t="str">
        <f>IF(Adhérents!G378="M.","M",IF(Adhérents!G378="Mme","F",""))</f>
        <v/>
      </c>
      <c r="G374">
        <v>0</v>
      </c>
      <c r="H374" t="s">
        <v>140</v>
      </c>
      <c r="I374" s="2">
        <f t="shared" ca="1" si="5"/>
        <v>46300</v>
      </c>
      <c r="J374" s="153">
        <f>Paramètres!$C$22</f>
        <v>46296</v>
      </c>
      <c r="K374" s="2">
        <f>Paramètres!$C$23</f>
        <v>46843</v>
      </c>
      <c r="L37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4">
        <f>Adhérents!E378</f>
        <v>0</v>
      </c>
      <c r="N374" t="str">
        <f>'Bulletin Adhésion Membre'!$B$24</f>
        <v/>
      </c>
      <c r="O374">
        <f>Adhérents!F378</f>
        <v>0</v>
      </c>
      <c r="P374" t="str">
        <f>IFERROR(VLOOKUP(Adhérents!D378,Liste!$A$2:$B$5,2,FALSE),"")</f>
        <v/>
      </c>
      <c r="Q374" t="str">
        <f>IFERROR(IF(COUNTIF(Adhérents!D$6:D378,Liste!$A$4)&gt;VLOOKUP('Bulletin Adhésion Membre'!$G$30,Paramètres!$B$8:$D$12,3,FALSE),VLOOKUP(Adhérents!D378,Liste!$A$2:$D$5,4,FALSE),VLOOKUP(Adhérents!D378,Liste!$A$2:$D$5,3,FALSE)),"")</f>
        <v/>
      </c>
      <c r="R374" t="s">
        <v>141</v>
      </c>
      <c r="S374" s="2">
        <v>46022</v>
      </c>
      <c r="T374" t="str">
        <f>CONCATENATE(Adhérents!M378,IF(Adhérents!N378&lt;&gt;0,"|",""),Adhérents!N378,IF(Adhérents!O378&lt;&gt;0,"|",""),Adhérents!O378)</f>
        <v/>
      </c>
      <c r="U374" t="str">
        <f>IFERROR(IF(Adhérents!L378="Sur la base du code postal","Chapitre "&amp;VLOOKUP(VALUE(LEFT(Adhérents!K378,2)),Liste!$N$2:$Q$102,4,FALSE),"Chapitre "&amp;Adhérents!L378),"")</f>
        <v/>
      </c>
    </row>
    <row r="375" spans="1:21">
      <c r="A375">
        <f>Adhérents!I379</f>
        <v>0</v>
      </c>
      <c r="B375">
        <f>Adhérents!H379</f>
        <v>0</v>
      </c>
      <c r="C375">
        <f>Adhérents!J379</f>
        <v>0</v>
      </c>
      <c r="D375" s="136">
        <f>Adhérents!K379</f>
        <v>0</v>
      </c>
      <c r="E375" t="s">
        <v>139</v>
      </c>
      <c r="F375" t="str">
        <f>IF(Adhérents!G379="M.","M",IF(Adhérents!G379="Mme","F",""))</f>
        <v/>
      </c>
      <c r="G375">
        <v>0</v>
      </c>
      <c r="H375" t="s">
        <v>140</v>
      </c>
      <c r="I375" s="2">
        <f t="shared" ca="1" si="5"/>
        <v>46300</v>
      </c>
      <c r="J375" s="153">
        <f>Paramètres!$C$22</f>
        <v>46296</v>
      </c>
      <c r="K375" s="2">
        <f>Paramètres!$C$23</f>
        <v>46843</v>
      </c>
      <c r="L37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5">
        <f>Adhérents!E379</f>
        <v>0</v>
      </c>
      <c r="N375" t="str">
        <f>'Bulletin Adhésion Membre'!$B$24</f>
        <v/>
      </c>
      <c r="O375">
        <f>Adhérents!F379</f>
        <v>0</v>
      </c>
      <c r="P375" t="str">
        <f>IFERROR(VLOOKUP(Adhérents!D379,Liste!$A$2:$B$5,2,FALSE),"")</f>
        <v/>
      </c>
      <c r="Q375" t="str">
        <f>IFERROR(IF(COUNTIF(Adhérents!D$6:D379,Liste!$A$4)&gt;VLOOKUP('Bulletin Adhésion Membre'!$G$30,Paramètres!$B$8:$D$12,3,FALSE),VLOOKUP(Adhérents!D379,Liste!$A$2:$D$5,4,FALSE),VLOOKUP(Adhérents!D379,Liste!$A$2:$D$5,3,FALSE)),"")</f>
        <v/>
      </c>
      <c r="R375" t="s">
        <v>141</v>
      </c>
      <c r="S375" s="2">
        <v>46022</v>
      </c>
      <c r="T375" t="str">
        <f>CONCATENATE(Adhérents!M379,IF(Adhérents!N379&lt;&gt;0,"|",""),Adhérents!N379,IF(Adhérents!O379&lt;&gt;0,"|",""),Adhérents!O379)</f>
        <v/>
      </c>
      <c r="U375" t="str">
        <f>IFERROR(IF(Adhérents!L379="Sur la base du code postal","Chapitre "&amp;VLOOKUP(VALUE(LEFT(Adhérents!K379,2)),Liste!$N$2:$Q$102,4,FALSE),"Chapitre "&amp;Adhérents!L379),"")</f>
        <v/>
      </c>
    </row>
    <row r="376" spans="1:21">
      <c r="A376">
        <f>Adhérents!I380</f>
        <v>0</v>
      </c>
      <c r="B376">
        <f>Adhérents!H380</f>
        <v>0</v>
      </c>
      <c r="C376">
        <f>Adhérents!J380</f>
        <v>0</v>
      </c>
      <c r="D376" s="136">
        <f>Adhérents!K380</f>
        <v>0</v>
      </c>
      <c r="E376" t="s">
        <v>139</v>
      </c>
      <c r="F376" t="str">
        <f>IF(Adhérents!G380="M.","M",IF(Adhérents!G380="Mme","F",""))</f>
        <v/>
      </c>
      <c r="G376">
        <v>0</v>
      </c>
      <c r="H376" t="s">
        <v>140</v>
      </c>
      <c r="I376" s="2">
        <f t="shared" ca="1" si="5"/>
        <v>46300</v>
      </c>
      <c r="J376" s="153">
        <f>Paramètres!$C$22</f>
        <v>46296</v>
      </c>
      <c r="K376" s="2">
        <f>Paramètres!$C$23</f>
        <v>46843</v>
      </c>
      <c r="L37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6">
        <f>Adhérents!E380</f>
        <v>0</v>
      </c>
      <c r="N376" t="str">
        <f>'Bulletin Adhésion Membre'!$B$24</f>
        <v/>
      </c>
      <c r="O376">
        <f>Adhérents!F380</f>
        <v>0</v>
      </c>
      <c r="P376" t="str">
        <f>IFERROR(VLOOKUP(Adhérents!D380,Liste!$A$2:$B$5,2,FALSE),"")</f>
        <v/>
      </c>
      <c r="Q376" t="str">
        <f>IFERROR(IF(COUNTIF(Adhérents!D$6:D380,Liste!$A$4)&gt;VLOOKUP('Bulletin Adhésion Membre'!$G$30,Paramètres!$B$8:$D$12,3,FALSE),VLOOKUP(Adhérents!D380,Liste!$A$2:$D$5,4,FALSE),VLOOKUP(Adhérents!D380,Liste!$A$2:$D$5,3,FALSE)),"")</f>
        <v/>
      </c>
      <c r="R376" t="s">
        <v>141</v>
      </c>
      <c r="S376" s="2">
        <v>46022</v>
      </c>
      <c r="T376" t="str">
        <f>CONCATENATE(Adhérents!M380,IF(Adhérents!N380&lt;&gt;0,"|",""),Adhérents!N380,IF(Adhérents!O380&lt;&gt;0,"|",""),Adhérents!O380)</f>
        <v/>
      </c>
      <c r="U376" t="str">
        <f>IFERROR(IF(Adhérents!L380="Sur la base du code postal","Chapitre "&amp;VLOOKUP(VALUE(LEFT(Adhérents!K380,2)),Liste!$N$2:$Q$102,4,FALSE),"Chapitre "&amp;Adhérents!L380),"")</f>
        <v/>
      </c>
    </row>
    <row r="377" spans="1:21">
      <c r="A377">
        <f>Adhérents!I381</f>
        <v>0</v>
      </c>
      <c r="B377">
        <f>Adhérents!H381</f>
        <v>0</v>
      </c>
      <c r="C377">
        <f>Adhérents!J381</f>
        <v>0</v>
      </c>
      <c r="D377" s="136">
        <f>Adhérents!K381</f>
        <v>0</v>
      </c>
      <c r="E377" t="s">
        <v>139</v>
      </c>
      <c r="F377" t="str">
        <f>IF(Adhérents!G381="M.","M",IF(Adhérents!G381="Mme","F",""))</f>
        <v/>
      </c>
      <c r="G377">
        <v>0</v>
      </c>
      <c r="H377" t="s">
        <v>140</v>
      </c>
      <c r="I377" s="2">
        <f t="shared" ca="1" si="5"/>
        <v>46300</v>
      </c>
      <c r="J377" s="153">
        <f>Paramètres!$C$22</f>
        <v>46296</v>
      </c>
      <c r="K377" s="2">
        <f>Paramètres!$C$23</f>
        <v>46843</v>
      </c>
      <c r="L37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7">
        <f>Adhérents!E381</f>
        <v>0</v>
      </c>
      <c r="N377" t="str">
        <f>'Bulletin Adhésion Membre'!$B$24</f>
        <v/>
      </c>
      <c r="O377">
        <f>Adhérents!F381</f>
        <v>0</v>
      </c>
      <c r="P377" t="str">
        <f>IFERROR(VLOOKUP(Adhérents!D381,Liste!$A$2:$B$5,2,FALSE),"")</f>
        <v/>
      </c>
      <c r="Q377" t="str">
        <f>IFERROR(IF(COUNTIF(Adhérents!D$6:D381,Liste!$A$4)&gt;VLOOKUP('Bulletin Adhésion Membre'!$G$30,Paramètres!$B$8:$D$12,3,FALSE),VLOOKUP(Adhérents!D381,Liste!$A$2:$D$5,4,FALSE),VLOOKUP(Adhérents!D381,Liste!$A$2:$D$5,3,FALSE)),"")</f>
        <v/>
      </c>
      <c r="R377" t="s">
        <v>141</v>
      </c>
      <c r="S377" s="2">
        <v>46022</v>
      </c>
      <c r="T377" t="str">
        <f>CONCATENATE(Adhérents!M381,IF(Adhérents!N381&lt;&gt;0,"|",""),Adhérents!N381,IF(Adhérents!O381&lt;&gt;0,"|",""),Adhérents!O381)</f>
        <v/>
      </c>
      <c r="U377" t="str">
        <f>IFERROR(IF(Adhérents!L381="Sur la base du code postal","Chapitre "&amp;VLOOKUP(VALUE(LEFT(Adhérents!K381,2)),Liste!$N$2:$Q$102,4,FALSE),"Chapitre "&amp;Adhérents!L381),"")</f>
        <v/>
      </c>
    </row>
    <row r="378" spans="1:21">
      <c r="A378">
        <f>Adhérents!I382</f>
        <v>0</v>
      </c>
      <c r="B378">
        <f>Adhérents!H382</f>
        <v>0</v>
      </c>
      <c r="C378">
        <f>Adhérents!J382</f>
        <v>0</v>
      </c>
      <c r="D378" s="136">
        <f>Adhérents!K382</f>
        <v>0</v>
      </c>
      <c r="E378" t="s">
        <v>139</v>
      </c>
      <c r="F378" t="str">
        <f>IF(Adhérents!G382="M.","M",IF(Adhérents!G382="Mme","F",""))</f>
        <v/>
      </c>
      <c r="G378">
        <v>0</v>
      </c>
      <c r="H378" t="s">
        <v>140</v>
      </c>
      <c r="I378" s="2">
        <f t="shared" ca="1" si="5"/>
        <v>46300</v>
      </c>
      <c r="J378" s="153">
        <f>Paramètres!$C$22</f>
        <v>46296</v>
      </c>
      <c r="K378" s="2">
        <f>Paramètres!$C$23</f>
        <v>46843</v>
      </c>
      <c r="L37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8">
        <f>Adhérents!E382</f>
        <v>0</v>
      </c>
      <c r="N378" t="str">
        <f>'Bulletin Adhésion Membre'!$B$24</f>
        <v/>
      </c>
      <c r="O378">
        <f>Adhérents!F382</f>
        <v>0</v>
      </c>
      <c r="P378" t="str">
        <f>IFERROR(VLOOKUP(Adhérents!D382,Liste!$A$2:$B$5,2,FALSE),"")</f>
        <v/>
      </c>
      <c r="Q378" t="str">
        <f>IFERROR(IF(COUNTIF(Adhérents!D$6:D382,Liste!$A$4)&gt;VLOOKUP('Bulletin Adhésion Membre'!$G$30,Paramètres!$B$8:$D$12,3,FALSE),VLOOKUP(Adhérents!D382,Liste!$A$2:$D$5,4,FALSE),VLOOKUP(Adhérents!D382,Liste!$A$2:$D$5,3,FALSE)),"")</f>
        <v/>
      </c>
      <c r="R378" t="s">
        <v>141</v>
      </c>
      <c r="S378" s="2">
        <v>46022</v>
      </c>
      <c r="T378" t="str">
        <f>CONCATENATE(Adhérents!M382,IF(Adhérents!N382&lt;&gt;0,"|",""),Adhérents!N382,IF(Adhérents!O382&lt;&gt;0,"|",""),Adhérents!O382)</f>
        <v/>
      </c>
      <c r="U378" t="str">
        <f>IFERROR(IF(Adhérents!L382="Sur la base du code postal","Chapitre "&amp;VLOOKUP(VALUE(LEFT(Adhérents!K382,2)),Liste!$N$2:$Q$102,4,FALSE),"Chapitre "&amp;Adhérents!L382),"")</f>
        <v/>
      </c>
    </row>
    <row r="379" spans="1:21">
      <c r="A379">
        <f>Adhérents!I383</f>
        <v>0</v>
      </c>
      <c r="B379">
        <f>Adhérents!H383</f>
        <v>0</v>
      </c>
      <c r="C379">
        <f>Adhérents!J383</f>
        <v>0</v>
      </c>
      <c r="D379" s="136">
        <f>Adhérents!K383</f>
        <v>0</v>
      </c>
      <c r="E379" t="s">
        <v>139</v>
      </c>
      <c r="F379" t="str">
        <f>IF(Adhérents!G383="M.","M",IF(Adhérents!G383="Mme","F",""))</f>
        <v/>
      </c>
      <c r="G379">
        <v>0</v>
      </c>
      <c r="H379" t="s">
        <v>140</v>
      </c>
      <c r="I379" s="2">
        <f t="shared" ca="1" si="5"/>
        <v>46300</v>
      </c>
      <c r="J379" s="153">
        <f>Paramètres!$C$22</f>
        <v>46296</v>
      </c>
      <c r="K379" s="2">
        <f>Paramètres!$C$23</f>
        <v>46843</v>
      </c>
      <c r="L37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79">
        <f>Adhérents!E383</f>
        <v>0</v>
      </c>
      <c r="N379" t="str">
        <f>'Bulletin Adhésion Membre'!$B$24</f>
        <v/>
      </c>
      <c r="O379">
        <f>Adhérents!F383</f>
        <v>0</v>
      </c>
      <c r="P379" t="str">
        <f>IFERROR(VLOOKUP(Adhérents!D383,Liste!$A$2:$B$5,2,FALSE),"")</f>
        <v/>
      </c>
      <c r="Q379" t="str">
        <f>IFERROR(IF(COUNTIF(Adhérents!D$6:D383,Liste!$A$4)&gt;VLOOKUP('Bulletin Adhésion Membre'!$G$30,Paramètres!$B$8:$D$12,3,FALSE),VLOOKUP(Adhérents!D383,Liste!$A$2:$D$5,4,FALSE),VLOOKUP(Adhérents!D383,Liste!$A$2:$D$5,3,FALSE)),"")</f>
        <v/>
      </c>
      <c r="R379" t="s">
        <v>141</v>
      </c>
      <c r="S379" s="2">
        <v>46022</v>
      </c>
      <c r="T379" t="str">
        <f>CONCATENATE(Adhérents!M383,IF(Adhérents!N383&lt;&gt;0,"|",""),Adhérents!N383,IF(Adhérents!O383&lt;&gt;0,"|",""),Adhérents!O383)</f>
        <v/>
      </c>
      <c r="U379" t="str">
        <f>IFERROR(IF(Adhérents!L383="Sur la base du code postal","Chapitre "&amp;VLOOKUP(VALUE(LEFT(Adhérents!K383,2)),Liste!$N$2:$Q$102,4,FALSE),"Chapitre "&amp;Adhérents!L383),"")</f>
        <v/>
      </c>
    </row>
    <row r="380" spans="1:21">
      <c r="A380">
        <f>Adhérents!I384</f>
        <v>0</v>
      </c>
      <c r="B380">
        <f>Adhérents!H384</f>
        <v>0</v>
      </c>
      <c r="C380">
        <f>Adhérents!J384</f>
        <v>0</v>
      </c>
      <c r="D380" s="136">
        <f>Adhérents!K384</f>
        <v>0</v>
      </c>
      <c r="E380" t="s">
        <v>139</v>
      </c>
      <c r="F380" t="str">
        <f>IF(Adhérents!G384="M.","M",IF(Adhérents!G384="Mme","F",""))</f>
        <v/>
      </c>
      <c r="G380">
        <v>0</v>
      </c>
      <c r="H380" t="s">
        <v>140</v>
      </c>
      <c r="I380" s="2">
        <f t="shared" ca="1" si="5"/>
        <v>46300</v>
      </c>
      <c r="J380" s="153">
        <f>Paramètres!$C$22</f>
        <v>46296</v>
      </c>
      <c r="K380" s="2">
        <f>Paramètres!$C$23</f>
        <v>46843</v>
      </c>
      <c r="L38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0">
        <f>Adhérents!E384</f>
        <v>0</v>
      </c>
      <c r="N380" t="str">
        <f>'Bulletin Adhésion Membre'!$B$24</f>
        <v/>
      </c>
      <c r="O380">
        <f>Adhérents!F384</f>
        <v>0</v>
      </c>
      <c r="P380" t="str">
        <f>IFERROR(VLOOKUP(Adhérents!D384,Liste!$A$2:$B$5,2,FALSE),"")</f>
        <v/>
      </c>
      <c r="Q380" t="str">
        <f>IFERROR(IF(COUNTIF(Adhérents!D$6:D384,Liste!$A$4)&gt;VLOOKUP('Bulletin Adhésion Membre'!$G$30,Paramètres!$B$8:$D$12,3,FALSE),VLOOKUP(Adhérents!D384,Liste!$A$2:$D$5,4,FALSE),VLOOKUP(Adhérents!D384,Liste!$A$2:$D$5,3,FALSE)),"")</f>
        <v/>
      </c>
      <c r="R380" t="s">
        <v>141</v>
      </c>
      <c r="S380" s="2">
        <v>46022</v>
      </c>
      <c r="T380" t="str">
        <f>CONCATENATE(Adhérents!M384,IF(Adhérents!N384&lt;&gt;0,"|",""),Adhérents!N384,IF(Adhérents!O384&lt;&gt;0,"|",""),Adhérents!O384)</f>
        <v/>
      </c>
      <c r="U380" t="str">
        <f>IFERROR(IF(Adhérents!L384="Sur la base du code postal","Chapitre "&amp;VLOOKUP(VALUE(LEFT(Adhérents!K384,2)),Liste!$N$2:$Q$102,4,FALSE),"Chapitre "&amp;Adhérents!L384),"")</f>
        <v/>
      </c>
    </row>
    <row r="381" spans="1:21">
      <c r="A381">
        <f>Adhérents!I385</f>
        <v>0</v>
      </c>
      <c r="B381">
        <f>Adhérents!H385</f>
        <v>0</v>
      </c>
      <c r="C381">
        <f>Adhérents!J385</f>
        <v>0</v>
      </c>
      <c r="D381" s="136">
        <f>Adhérents!K385</f>
        <v>0</v>
      </c>
      <c r="E381" t="s">
        <v>139</v>
      </c>
      <c r="F381" t="str">
        <f>IF(Adhérents!G385="M.","M",IF(Adhérents!G385="Mme","F",""))</f>
        <v/>
      </c>
      <c r="G381">
        <v>0</v>
      </c>
      <c r="H381" t="s">
        <v>140</v>
      </c>
      <c r="I381" s="2">
        <f t="shared" ca="1" si="5"/>
        <v>46300</v>
      </c>
      <c r="J381" s="153">
        <f>Paramètres!$C$22</f>
        <v>46296</v>
      </c>
      <c r="K381" s="2">
        <f>Paramètres!$C$23</f>
        <v>46843</v>
      </c>
      <c r="L38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1">
        <f>Adhérents!E385</f>
        <v>0</v>
      </c>
      <c r="N381" t="str">
        <f>'Bulletin Adhésion Membre'!$B$24</f>
        <v/>
      </c>
      <c r="O381">
        <f>Adhérents!F385</f>
        <v>0</v>
      </c>
      <c r="P381" t="str">
        <f>IFERROR(VLOOKUP(Adhérents!D385,Liste!$A$2:$B$5,2,FALSE),"")</f>
        <v/>
      </c>
      <c r="Q381" t="str">
        <f>IFERROR(IF(COUNTIF(Adhérents!D$6:D385,Liste!$A$4)&gt;VLOOKUP('Bulletin Adhésion Membre'!$G$30,Paramètres!$B$8:$D$12,3,FALSE),VLOOKUP(Adhérents!D385,Liste!$A$2:$D$5,4,FALSE),VLOOKUP(Adhérents!D385,Liste!$A$2:$D$5,3,FALSE)),"")</f>
        <v/>
      </c>
      <c r="R381" t="s">
        <v>141</v>
      </c>
      <c r="S381" s="2">
        <v>46022</v>
      </c>
      <c r="T381" t="str">
        <f>CONCATENATE(Adhérents!M385,IF(Adhérents!N385&lt;&gt;0,"|",""),Adhérents!N385,IF(Adhérents!O385&lt;&gt;0,"|",""),Adhérents!O385)</f>
        <v/>
      </c>
      <c r="U381" t="str">
        <f>IFERROR(IF(Adhérents!L385="Sur la base du code postal","Chapitre "&amp;VLOOKUP(VALUE(LEFT(Adhérents!K385,2)),Liste!$N$2:$Q$102,4,FALSE),"Chapitre "&amp;Adhérents!L385),"")</f>
        <v/>
      </c>
    </row>
    <row r="382" spans="1:21">
      <c r="A382">
        <f>Adhérents!I386</f>
        <v>0</v>
      </c>
      <c r="B382">
        <f>Adhérents!H386</f>
        <v>0</v>
      </c>
      <c r="C382">
        <f>Adhérents!J386</f>
        <v>0</v>
      </c>
      <c r="D382" s="136">
        <f>Adhérents!K386</f>
        <v>0</v>
      </c>
      <c r="E382" t="s">
        <v>139</v>
      </c>
      <c r="F382" t="str">
        <f>IF(Adhérents!G386="M.","M",IF(Adhérents!G386="Mme","F",""))</f>
        <v/>
      </c>
      <c r="G382">
        <v>0</v>
      </c>
      <c r="H382" t="s">
        <v>140</v>
      </c>
      <c r="I382" s="2">
        <f t="shared" ca="1" si="5"/>
        <v>46300</v>
      </c>
      <c r="J382" s="153">
        <f>Paramètres!$C$22</f>
        <v>46296</v>
      </c>
      <c r="K382" s="2">
        <f>Paramètres!$C$23</f>
        <v>46843</v>
      </c>
      <c r="L38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2">
        <f>Adhérents!E386</f>
        <v>0</v>
      </c>
      <c r="N382" t="str">
        <f>'Bulletin Adhésion Membre'!$B$24</f>
        <v/>
      </c>
      <c r="O382">
        <f>Adhérents!F386</f>
        <v>0</v>
      </c>
      <c r="P382" t="str">
        <f>IFERROR(VLOOKUP(Adhérents!D386,Liste!$A$2:$B$5,2,FALSE),"")</f>
        <v/>
      </c>
      <c r="Q382" t="str">
        <f>IFERROR(IF(COUNTIF(Adhérents!D$6:D386,Liste!$A$4)&gt;VLOOKUP('Bulletin Adhésion Membre'!$G$30,Paramètres!$B$8:$D$12,3,FALSE),VLOOKUP(Adhérents!D386,Liste!$A$2:$D$5,4,FALSE),VLOOKUP(Adhérents!D386,Liste!$A$2:$D$5,3,FALSE)),"")</f>
        <v/>
      </c>
      <c r="R382" t="s">
        <v>141</v>
      </c>
      <c r="S382" s="2">
        <v>46022</v>
      </c>
      <c r="T382" t="str">
        <f>CONCATENATE(Adhérents!M386,IF(Adhérents!N386&lt;&gt;0,"|",""),Adhérents!N386,IF(Adhérents!O386&lt;&gt;0,"|",""),Adhérents!O386)</f>
        <v/>
      </c>
      <c r="U382" t="str">
        <f>IFERROR(IF(Adhérents!L386="Sur la base du code postal","Chapitre "&amp;VLOOKUP(VALUE(LEFT(Adhérents!K386,2)),Liste!$N$2:$Q$102,4,FALSE),"Chapitre "&amp;Adhérents!L386),"")</f>
        <v/>
      </c>
    </row>
    <row r="383" spans="1:21">
      <c r="A383">
        <f>Adhérents!I387</f>
        <v>0</v>
      </c>
      <c r="B383">
        <f>Adhérents!H387</f>
        <v>0</v>
      </c>
      <c r="C383">
        <f>Adhérents!J387</f>
        <v>0</v>
      </c>
      <c r="D383" s="136">
        <f>Adhérents!K387</f>
        <v>0</v>
      </c>
      <c r="E383" t="s">
        <v>139</v>
      </c>
      <c r="F383" t="str">
        <f>IF(Adhérents!G387="M.","M",IF(Adhérents!G387="Mme","F",""))</f>
        <v/>
      </c>
      <c r="G383">
        <v>0</v>
      </c>
      <c r="H383" t="s">
        <v>140</v>
      </c>
      <c r="I383" s="2">
        <f t="shared" ca="1" si="5"/>
        <v>46300</v>
      </c>
      <c r="J383" s="153">
        <f>Paramètres!$C$22</f>
        <v>46296</v>
      </c>
      <c r="K383" s="2">
        <f>Paramètres!$C$23</f>
        <v>46843</v>
      </c>
      <c r="L38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3">
        <f>Adhérents!E387</f>
        <v>0</v>
      </c>
      <c r="N383" t="str">
        <f>'Bulletin Adhésion Membre'!$B$24</f>
        <v/>
      </c>
      <c r="O383">
        <f>Adhérents!F387</f>
        <v>0</v>
      </c>
      <c r="P383" t="str">
        <f>IFERROR(VLOOKUP(Adhérents!D387,Liste!$A$2:$B$5,2,FALSE),"")</f>
        <v/>
      </c>
      <c r="Q383" t="str">
        <f>IFERROR(IF(COUNTIF(Adhérents!D$6:D387,Liste!$A$4)&gt;VLOOKUP('Bulletin Adhésion Membre'!$G$30,Paramètres!$B$8:$D$12,3,FALSE),VLOOKUP(Adhérents!D387,Liste!$A$2:$D$5,4,FALSE),VLOOKUP(Adhérents!D387,Liste!$A$2:$D$5,3,FALSE)),"")</f>
        <v/>
      </c>
      <c r="R383" t="s">
        <v>141</v>
      </c>
      <c r="S383" s="2">
        <v>46022</v>
      </c>
      <c r="T383" t="str">
        <f>CONCATENATE(Adhérents!M387,IF(Adhérents!N387&lt;&gt;0,"|",""),Adhérents!N387,IF(Adhérents!O387&lt;&gt;0,"|",""),Adhérents!O387)</f>
        <v/>
      </c>
      <c r="U383" t="str">
        <f>IFERROR(IF(Adhérents!L387="Sur la base du code postal","Chapitre "&amp;VLOOKUP(VALUE(LEFT(Adhérents!K387,2)),Liste!$N$2:$Q$102,4,FALSE),"Chapitre "&amp;Adhérents!L387),"")</f>
        <v/>
      </c>
    </row>
    <row r="384" spans="1:21">
      <c r="A384">
        <f>Adhérents!I388</f>
        <v>0</v>
      </c>
      <c r="B384">
        <f>Adhérents!H388</f>
        <v>0</v>
      </c>
      <c r="C384">
        <f>Adhérents!J388</f>
        <v>0</v>
      </c>
      <c r="D384" s="136">
        <f>Adhérents!K388</f>
        <v>0</v>
      </c>
      <c r="E384" t="s">
        <v>139</v>
      </c>
      <c r="F384" t="str">
        <f>IF(Adhérents!G388="M.","M",IF(Adhérents!G388="Mme","F",""))</f>
        <v/>
      </c>
      <c r="G384">
        <v>0</v>
      </c>
      <c r="H384" t="s">
        <v>140</v>
      </c>
      <c r="I384" s="2">
        <f t="shared" ca="1" si="5"/>
        <v>46300</v>
      </c>
      <c r="J384" s="153">
        <f>Paramètres!$C$22</f>
        <v>46296</v>
      </c>
      <c r="K384" s="2">
        <f>Paramètres!$C$23</f>
        <v>46843</v>
      </c>
      <c r="L38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4">
        <f>Adhérents!E388</f>
        <v>0</v>
      </c>
      <c r="N384" t="str">
        <f>'Bulletin Adhésion Membre'!$B$24</f>
        <v/>
      </c>
      <c r="O384">
        <f>Adhérents!F388</f>
        <v>0</v>
      </c>
      <c r="P384" t="str">
        <f>IFERROR(VLOOKUP(Adhérents!D388,Liste!$A$2:$B$5,2,FALSE),"")</f>
        <v/>
      </c>
      <c r="Q384" t="str">
        <f>IFERROR(IF(COUNTIF(Adhérents!D$6:D388,Liste!$A$4)&gt;VLOOKUP('Bulletin Adhésion Membre'!$G$30,Paramètres!$B$8:$D$12,3,FALSE),VLOOKUP(Adhérents!D388,Liste!$A$2:$D$5,4,FALSE),VLOOKUP(Adhérents!D388,Liste!$A$2:$D$5,3,FALSE)),"")</f>
        <v/>
      </c>
      <c r="R384" t="s">
        <v>141</v>
      </c>
      <c r="S384" s="2">
        <v>46022</v>
      </c>
      <c r="T384" t="str">
        <f>CONCATENATE(Adhérents!M388,IF(Adhérents!N388&lt;&gt;0,"|",""),Adhérents!N388,IF(Adhérents!O388&lt;&gt;0,"|",""),Adhérents!O388)</f>
        <v/>
      </c>
      <c r="U384" t="str">
        <f>IFERROR(IF(Adhérents!L388="Sur la base du code postal","Chapitre "&amp;VLOOKUP(VALUE(LEFT(Adhérents!K388,2)),Liste!$N$2:$Q$102,4,FALSE),"Chapitre "&amp;Adhérents!L388),"")</f>
        <v/>
      </c>
    </row>
    <row r="385" spans="1:21">
      <c r="A385">
        <f>Adhérents!I389</f>
        <v>0</v>
      </c>
      <c r="B385">
        <f>Adhérents!H389</f>
        <v>0</v>
      </c>
      <c r="C385">
        <f>Adhérents!J389</f>
        <v>0</v>
      </c>
      <c r="D385" s="136">
        <f>Adhérents!K389</f>
        <v>0</v>
      </c>
      <c r="E385" t="s">
        <v>139</v>
      </c>
      <c r="F385" t="str">
        <f>IF(Adhérents!G389="M.","M",IF(Adhérents!G389="Mme","F",""))</f>
        <v/>
      </c>
      <c r="G385">
        <v>0</v>
      </c>
      <c r="H385" t="s">
        <v>140</v>
      </c>
      <c r="I385" s="2">
        <f t="shared" ca="1" si="5"/>
        <v>46300</v>
      </c>
      <c r="J385" s="153">
        <f>Paramètres!$C$22</f>
        <v>46296</v>
      </c>
      <c r="K385" s="2">
        <f>Paramètres!$C$23</f>
        <v>46843</v>
      </c>
      <c r="L38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5">
        <f>Adhérents!E389</f>
        <v>0</v>
      </c>
      <c r="N385" t="str">
        <f>'Bulletin Adhésion Membre'!$B$24</f>
        <v/>
      </c>
      <c r="O385">
        <f>Adhérents!F389</f>
        <v>0</v>
      </c>
      <c r="P385" t="str">
        <f>IFERROR(VLOOKUP(Adhérents!D389,Liste!$A$2:$B$5,2,FALSE),"")</f>
        <v/>
      </c>
      <c r="Q385" t="str">
        <f>IFERROR(IF(COUNTIF(Adhérents!D$6:D389,Liste!$A$4)&gt;VLOOKUP('Bulletin Adhésion Membre'!$G$30,Paramètres!$B$8:$D$12,3,FALSE),VLOOKUP(Adhérents!D389,Liste!$A$2:$D$5,4,FALSE),VLOOKUP(Adhérents!D389,Liste!$A$2:$D$5,3,FALSE)),"")</f>
        <v/>
      </c>
      <c r="R385" t="s">
        <v>141</v>
      </c>
      <c r="S385" s="2">
        <v>46022</v>
      </c>
      <c r="T385" t="str">
        <f>CONCATENATE(Adhérents!M389,IF(Adhérents!N389&lt;&gt;0,"|",""),Adhérents!N389,IF(Adhérents!O389&lt;&gt;0,"|",""),Adhérents!O389)</f>
        <v/>
      </c>
      <c r="U385" t="str">
        <f>IFERROR(IF(Adhérents!L389="Sur la base du code postal","Chapitre "&amp;VLOOKUP(VALUE(LEFT(Adhérents!K389,2)),Liste!$N$2:$Q$102,4,FALSE),"Chapitre "&amp;Adhérents!L389),"")</f>
        <v/>
      </c>
    </row>
    <row r="386" spans="1:21">
      <c r="A386">
        <f>Adhérents!I390</f>
        <v>0</v>
      </c>
      <c r="B386">
        <f>Adhérents!H390</f>
        <v>0</v>
      </c>
      <c r="C386">
        <f>Adhérents!J390</f>
        <v>0</v>
      </c>
      <c r="D386" s="136">
        <f>Adhérents!K390</f>
        <v>0</v>
      </c>
      <c r="E386" t="s">
        <v>139</v>
      </c>
      <c r="F386" t="str">
        <f>IF(Adhérents!G390="M.","M",IF(Adhérents!G390="Mme","F",""))</f>
        <v/>
      </c>
      <c r="G386">
        <v>0</v>
      </c>
      <c r="H386" t="s">
        <v>140</v>
      </c>
      <c r="I386" s="2">
        <f t="shared" ca="1" si="5"/>
        <v>46300</v>
      </c>
      <c r="J386" s="153">
        <f>Paramètres!$C$22</f>
        <v>46296</v>
      </c>
      <c r="K386" s="2">
        <f>Paramètres!$C$23</f>
        <v>46843</v>
      </c>
      <c r="L38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6">
        <f>Adhérents!E390</f>
        <v>0</v>
      </c>
      <c r="N386" t="str">
        <f>'Bulletin Adhésion Membre'!$B$24</f>
        <v/>
      </c>
      <c r="O386">
        <f>Adhérents!F390</f>
        <v>0</v>
      </c>
      <c r="P386" t="str">
        <f>IFERROR(VLOOKUP(Adhérents!D390,Liste!$A$2:$B$5,2,FALSE),"")</f>
        <v/>
      </c>
      <c r="Q386" t="str">
        <f>IFERROR(IF(COUNTIF(Adhérents!D$6:D390,Liste!$A$4)&gt;VLOOKUP('Bulletin Adhésion Membre'!$G$30,Paramètres!$B$8:$D$12,3,FALSE),VLOOKUP(Adhérents!D390,Liste!$A$2:$D$5,4,FALSE),VLOOKUP(Adhérents!D390,Liste!$A$2:$D$5,3,FALSE)),"")</f>
        <v/>
      </c>
      <c r="R386" t="s">
        <v>141</v>
      </c>
      <c r="S386" s="2">
        <v>46022</v>
      </c>
      <c r="T386" t="str">
        <f>CONCATENATE(Adhérents!M390,IF(Adhérents!N390&lt;&gt;0,"|",""),Adhérents!N390,IF(Adhérents!O390&lt;&gt;0,"|",""),Adhérents!O390)</f>
        <v/>
      </c>
      <c r="U386" t="str">
        <f>IFERROR(IF(Adhérents!L390="Sur la base du code postal","Chapitre "&amp;VLOOKUP(VALUE(LEFT(Adhérents!K390,2)),Liste!$N$2:$Q$102,4,FALSE),"Chapitre "&amp;Adhérents!L390),"")</f>
        <v/>
      </c>
    </row>
    <row r="387" spans="1:21">
      <c r="A387">
        <f>Adhérents!I391</f>
        <v>0</v>
      </c>
      <c r="B387">
        <f>Adhérents!H391</f>
        <v>0</v>
      </c>
      <c r="C387">
        <f>Adhérents!J391</f>
        <v>0</v>
      </c>
      <c r="D387" s="136">
        <f>Adhérents!K391</f>
        <v>0</v>
      </c>
      <c r="E387" t="s">
        <v>139</v>
      </c>
      <c r="F387" t="str">
        <f>IF(Adhérents!G391="M.","M",IF(Adhérents!G391="Mme","F",""))</f>
        <v/>
      </c>
      <c r="G387">
        <v>0</v>
      </c>
      <c r="H387" t="s">
        <v>140</v>
      </c>
      <c r="I387" s="2">
        <f t="shared" ref="I387:I417" ca="1" si="6">TODAY()</f>
        <v>46300</v>
      </c>
      <c r="J387" s="153">
        <f>Paramètres!$C$22</f>
        <v>46296</v>
      </c>
      <c r="K387" s="2">
        <f>Paramètres!$C$23</f>
        <v>46843</v>
      </c>
      <c r="L38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7">
        <f>Adhérents!E391</f>
        <v>0</v>
      </c>
      <c r="N387" t="str">
        <f>'Bulletin Adhésion Membre'!$B$24</f>
        <v/>
      </c>
      <c r="O387">
        <f>Adhérents!F391</f>
        <v>0</v>
      </c>
      <c r="P387" t="str">
        <f>IFERROR(VLOOKUP(Adhérents!D391,Liste!$A$2:$B$5,2,FALSE),"")</f>
        <v/>
      </c>
      <c r="Q387" t="str">
        <f>IFERROR(IF(COUNTIF(Adhérents!D$6:D391,Liste!$A$4)&gt;VLOOKUP('Bulletin Adhésion Membre'!$G$30,Paramètres!$B$8:$D$12,3,FALSE),VLOOKUP(Adhérents!D391,Liste!$A$2:$D$5,4,FALSE),VLOOKUP(Adhérents!D391,Liste!$A$2:$D$5,3,FALSE)),"")</f>
        <v/>
      </c>
      <c r="R387" t="s">
        <v>141</v>
      </c>
      <c r="S387" s="2">
        <v>46022</v>
      </c>
      <c r="T387" t="str">
        <f>CONCATENATE(Adhérents!M391,IF(Adhérents!N391&lt;&gt;0,"|",""),Adhérents!N391,IF(Adhérents!O391&lt;&gt;0,"|",""),Adhérents!O391)</f>
        <v/>
      </c>
      <c r="U387" t="str">
        <f>IFERROR(IF(Adhérents!L391="Sur la base du code postal","Chapitre "&amp;VLOOKUP(VALUE(LEFT(Adhérents!K391,2)),Liste!$N$2:$Q$102,4,FALSE),"Chapitre "&amp;Adhérents!L391),"")</f>
        <v/>
      </c>
    </row>
    <row r="388" spans="1:21">
      <c r="A388">
        <f>Adhérents!I392</f>
        <v>0</v>
      </c>
      <c r="B388">
        <f>Adhérents!H392</f>
        <v>0</v>
      </c>
      <c r="C388">
        <f>Adhérents!J392</f>
        <v>0</v>
      </c>
      <c r="D388" s="136">
        <f>Adhérents!K392</f>
        <v>0</v>
      </c>
      <c r="E388" t="s">
        <v>139</v>
      </c>
      <c r="F388" t="str">
        <f>IF(Adhérents!G392="M.","M",IF(Adhérents!G392="Mme","F",""))</f>
        <v/>
      </c>
      <c r="G388">
        <v>0</v>
      </c>
      <c r="H388" t="s">
        <v>140</v>
      </c>
      <c r="I388" s="2">
        <f t="shared" ca="1" si="6"/>
        <v>46300</v>
      </c>
      <c r="J388" s="153">
        <f>Paramètres!$C$22</f>
        <v>46296</v>
      </c>
      <c r="K388" s="2">
        <f>Paramètres!$C$23</f>
        <v>46843</v>
      </c>
      <c r="L38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8">
        <f>Adhérents!E392</f>
        <v>0</v>
      </c>
      <c r="N388" t="str">
        <f>'Bulletin Adhésion Membre'!$B$24</f>
        <v/>
      </c>
      <c r="O388">
        <f>Adhérents!F392</f>
        <v>0</v>
      </c>
      <c r="P388" t="str">
        <f>IFERROR(VLOOKUP(Adhérents!D392,Liste!$A$2:$B$5,2,FALSE),"")</f>
        <v/>
      </c>
      <c r="Q388" t="str">
        <f>IFERROR(IF(COUNTIF(Adhérents!D$6:D392,Liste!$A$4)&gt;VLOOKUP('Bulletin Adhésion Membre'!$G$30,Paramètres!$B$8:$D$12,3,FALSE),VLOOKUP(Adhérents!D392,Liste!$A$2:$D$5,4,FALSE),VLOOKUP(Adhérents!D392,Liste!$A$2:$D$5,3,FALSE)),"")</f>
        <v/>
      </c>
      <c r="R388" t="s">
        <v>141</v>
      </c>
      <c r="S388" s="2">
        <v>46022</v>
      </c>
      <c r="T388" t="str">
        <f>CONCATENATE(Adhérents!M392,IF(Adhérents!N392&lt;&gt;0,"|",""),Adhérents!N392,IF(Adhérents!O392&lt;&gt;0,"|",""),Adhérents!O392)</f>
        <v/>
      </c>
      <c r="U388" t="str">
        <f>IFERROR(IF(Adhérents!L392="Sur la base du code postal","Chapitre "&amp;VLOOKUP(VALUE(LEFT(Adhérents!K392,2)),Liste!$N$2:$Q$102,4,FALSE),"Chapitre "&amp;Adhérents!L392),"")</f>
        <v/>
      </c>
    </row>
    <row r="389" spans="1:21">
      <c r="A389">
        <f>Adhérents!I393</f>
        <v>0</v>
      </c>
      <c r="B389">
        <f>Adhérents!H393</f>
        <v>0</v>
      </c>
      <c r="C389">
        <f>Adhérents!J393</f>
        <v>0</v>
      </c>
      <c r="D389" s="136">
        <f>Adhérents!K393</f>
        <v>0</v>
      </c>
      <c r="E389" t="s">
        <v>139</v>
      </c>
      <c r="F389" t="str">
        <f>IF(Adhérents!G393="M.","M",IF(Adhérents!G393="Mme","F",""))</f>
        <v/>
      </c>
      <c r="G389">
        <v>0</v>
      </c>
      <c r="H389" t="s">
        <v>140</v>
      </c>
      <c r="I389" s="2">
        <f t="shared" ca="1" si="6"/>
        <v>46300</v>
      </c>
      <c r="J389" s="153">
        <f>Paramètres!$C$22</f>
        <v>46296</v>
      </c>
      <c r="K389" s="2">
        <f>Paramètres!$C$23</f>
        <v>46843</v>
      </c>
      <c r="L38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89">
        <f>Adhérents!E393</f>
        <v>0</v>
      </c>
      <c r="N389" t="str">
        <f>'Bulletin Adhésion Membre'!$B$24</f>
        <v/>
      </c>
      <c r="O389">
        <f>Adhérents!F393</f>
        <v>0</v>
      </c>
      <c r="P389" t="str">
        <f>IFERROR(VLOOKUP(Adhérents!D393,Liste!$A$2:$B$5,2,FALSE),"")</f>
        <v/>
      </c>
      <c r="Q389" t="str">
        <f>IFERROR(IF(COUNTIF(Adhérents!D$6:D393,Liste!$A$4)&gt;VLOOKUP('Bulletin Adhésion Membre'!$G$30,Paramètres!$B$8:$D$12,3,FALSE),VLOOKUP(Adhérents!D393,Liste!$A$2:$D$5,4,FALSE),VLOOKUP(Adhérents!D393,Liste!$A$2:$D$5,3,FALSE)),"")</f>
        <v/>
      </c>
      <c r="R389" t="s">
        <v>141</v>
      </c>
      <c r="S389" s="2">
        <v>46022</v>
      </c>
      <c r="T389" t="str">
        <f>CONCATENATE(Adhérents!M393,IF(Adhérents!N393&lt;&gt;0,"|",""),Adhérents!N393,IF(Adhérents!O393&lt;&gt;0,"|",""),Adhérents!O393)</f>
        <v/>
      </c>
      <c r="U389" t="str">
        <f>IFERROR(IF(Adhérents!L393="Sur la base du code postal","Chapitre "&amp;VLOOKUP(VALUE(LEFT(Adhérents!K393,2)),Liste!$N$2:$Q$102,4,FALSE),"Chapitre "&amp;Adhérents!L393),"")</f>
        <v/>
      </c>
    </row>
    <row r="390" spans="1:21">
      <c r="A390">
        <f>Adhérents!I394</f>
        <v>0</v>
      </c>
      <c r="B390">
        <f>Adhérents!H394</f>
        <v>0</v>
      </c>
      <c r="C390">
        <f>Adhérents!J394</f>
        <v>0</v>
      </c>
      <c r="D390" s="136">
        <f>Adhérents!K394</f>
        <v>0</v>
      </c>
      <c r="E390" t="s">
        <v>139</v>
      </c>
      <c r="F390" t="str">
        <f>IF(Adhérents!G394="M.","M",IF(Adhérents!G394="Mme","F",""))</f>
        <v/>
      </c>
      <c r="G390">
        <v>0</v>
      </c>
      <c r="H390" t="s">
        <v>140</v>
      </c>
      <c r="I390" s="2">
        <f t="shared" ca="1" si="6"/>
        <v>46300</v>
      </c>
      <c r="J390" s="153">
        <f>Paramètres!$C$22</f>
        <v>46296</v>
      </c>
      <c r="K390" s="2">
        <f>Paramètres!$C$23</f>
        <v>46843</v>
      </c>
      <c r="L39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0">
        <f>Adhérents!E394</f>
        <v>0</v>
      </c>
      <c r="N390" t="str">
        <f>'Bulletin Adhésion Membre'!$B$24</f>
        <v/>
      </c>
      <c r="O390">
        <f>Adhérents!F394</f>
        <v>0</v>
      </c>
      <c r="P390" t="str">
        <f>IFERROR(VLOOKUP(Adhérents!D394,Liste!$A$2:$B$5,2,FALSE),"")</f>
        <v/>
      </c>
      <c r="Q390" t="str">
        <f>IFERROR(IF(COUNTIF(Adhérents!D$6:D394,Liste!$A$4)&gt;VLOOKUP('Bulletin Adhésion Membre'!$G$30,Paramètres!$B$8:$D$12,3,FALSE),VLOOKUP(Adhérents!D394,Liste!$A$2:$D$5,4,FALSE),VLOOKUP(Adhérents!D394,Liste!$A$2:$D$5,3,FALSE)),"")</f>
        <v/>
      </c>
      <c r="R390" t="s">
        <v>141</v>
      </c>
      <c r="S390" s="2">
        <v>46022</v>
      </c>
      <c r="T390" t="str">
        <f>CONCATENATE(Adhérents!M394,IF(Adhérents!N394&lt;&gt;0,"|",""),Adhérents!N394,IF(Adhérents!O394&lt;&gt;0,"|",""),Adhérents!O394)</f>
        <v/>
      </c>
      <c r="U390" t="str">
        <f>IFERROR(IF(Adhérents!L394="Sur la base du code postal","Chapitre "&amp;VLOOKUP(VALUE(LEFT(Adhérents!K394,2)),Liste!$N$2:$Q$102,4,FALSE),"Chapitre "&amp;Adhérents!L394),"")</f>
        <v/>
      </c>
    </row>
    <row r="391" spans="1:21">
      <c r="A391">
        <f>Adhérents!I395</f>
        <v>0</v>
      </c>
      <c r="B391">
        <f>Adhérents!H395</f>
        <v>0</v>
      </c>
      <c r="C391">
        <f>Adhérents!J395</f>
        <v>0</v>
      </c>
      <c r="D391" s="136">
        <f>Adhérents!K395</f>
        <v>0</v>
      </c>
      <c r="E391" t="s">
        <v>139</v>
      </c>
      <c r="F391" t="str">
        <f>IF(Adhérents!G395="M.","M",IF(Adhérents!G395="Mme","F",""))</f>
        <v/>
      </c>
      <c r="G391">
        <v>0</v>
      </c>
      <c r="H391" t="s">
        <v>140</v>
      </c>
      <c r="I391" s="2">
        <f t="shared" ca="1" si="6"/>
        <v>46300</v>
      </c>
      <c r="J391" s="153">
        <f>Paramètres!$C$22</f>
        <v>46296</v>
      </c>
      <c r="K391" s="2">
        <f>Paramètres!$C$23</f>
        <v>46843</v>
      </c>
      <c r="L39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1">
        <f>Adhérents!E395</f>
        <v>0</v>
      </c>
      <c r="N391" t="str">
        <f>'Bulletin Adhésion Membre'!$B$24</f>
        <v/>
      </c>
      <c r="O391">
        <f>Adhérents!F395</f>
        <v>0</v>
      </c>
      <c r="P391" t="str">
        <f>IFERROR(VLOOKUP(Adhérents!D395,Liste!$A$2:$B$5,2,FALSE),"")</f>
        <v/>
      </c>
      <c r="Q391" t="str">
        <f>IFERROR(IF(COUNTIF(Adhérents!D$6:D395,Liste!$A$4)&gt;VLOOKUP('Bulletin Adhésion Membre'!$G$30,Paramètres!$B$8:$D$12,3,FALSE),VLOOKUP(Adhérents!D395,Liste!$A$2:$D$5,4,FALSE),VLOOKUP(Adhérents!D395,Liste!$A$2:$D$5,3,FALSE)),"")</f>
        <v/>
      </c>
      <c r="R391" t="s">
        <v>141</v>
      </c>
      <c r="S391" s="2">
        <v>46022</v>
      </c>
      <c r="T391" t="str">
        <f>CONCATENATE(Adhérents!M395,IF(Adhérents!N395&lt;&gt;0,"|",""),Adhérents!N395,IF(Adhérents!O395&lt;&gt;0,"|",""),Adhérents!O395)</f>
        <v/>
      </c>
      <c r="U391" t="str">
        <f>IFERROR(IF(Adhérents!L395="Sur la base du code postal","Chapitre "&amp;VLOOKUP(VALUE(LEFT(Adhérents!K395,2)),Liste!$N$2:$Q$102,4,FALSE),"Chapitre "&amp;Adhérents!L395),"")</f>
        <v/>
      </c>
    </row>
    <row r="392" spans="1:21">
      <c r="A392">
        <f>Adhérents!I396</f>
        <v>0</v>
      </c>
      <c r="B392">
        <f>Adhérents!H396</f>
        <v>0</v>
      </c>
      <c r="C392">
        <f>Adhérents!J396</f>
        <v>0</v>
      </c>
      <c r="D392" s="136">
        <f>Adhérents!K396</f>
        <v>0</v>
      </c>
      <c r="E392" t="s">
        <v>139</v>
      </c>
      <c r="F392" t="str">
        <f>IF(Adhérents!G396="M.","M",IF(Adhérents!G396="Mme","F",""))</f>
        <v/>
      </c>
      <c r="G392">
        <v>0</v>
      </c>
      <c r="H392" t="s">
        <v>140</v>
      </c>
      <c r="I392" s="2">
        <f t="shared" ca="1" si="6"/>
        <v>46300</v>
      </c>
      <c r="J392" s="153">
        <f>Paramètres!$C$22</f>
        <v>46296</v>
      </c>
      <c r="K392" s="2">
        <f>Paramètres!$C$23</f>
        <v>46843</v>
      </c>
      <c r="L39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2">
        <f>Adhérents!E396</f>
        <v>0</v>
      </c>
      <c r="N392" t="str">
        <f>'Bulletin Adhésion Membre'!$B$24</f>
        <v/>
      </c>
      <c r="O392">
        <f>Adhérents!F396</f>
        <v>0</v>
      </c>
      <c r="P392" t="str">
        <f>IFERROR(VLOOKUP(Adhérents!D396,Liste!$A$2:$B$5,2,FALSE),"")</f>
        <v/>
      </c>
      <c r="Q392" t="str">
        <f>IFERROR(IF(COUNTIF(Adhérents!D$6:D396,Liste!$A$4)&gt;VLOOKUP('Bulletin Adhésion Membre'!$G$30,Paramètres!$B$8:$D$12,3,FALSE),VLOOKUP(Adhérents!D396,Liste!$A$2:$D$5,4,FALSE),VLOOKUP(Adhérents!D396,Liste!$A$2:$D$5,3,FALSE)),"")</f>
        <v/>
      </c>
      <c r="R392" t="s">
        <v>141</v>
      </c>
      <c r="S392" s="2">
        <v>46022</v>
      </c>
      <c r="T392" t="str">
        <f>CONCATENATE(Adhérents!M396,IF(Adhérents!N396&lt;&gt;0,"|",""),Adhérents!N396,IF(Adhérents!O396&lt;&gt;0,"|",""),Adhérents!O396)</f>
        <v/>
      </c>
      <c r="U392" t="str">
        <f>IFERROR(IF(Adhérents!L396="Sur la base du code postal","Chapitre "&amp;VLOOKUP(VALUE(LEFT(Adhérents!K396,2)),Liste!$N$2:$Q$102,4,FALSE),"Chapitre "&amp;Adhérents!L396),"")</f>
        <v/>
      </c>
    </row>
    <row r="393" spans="1:21">
      <c r="A393">
        <f>Adhérents!I397</f>
        <v>0</v>
      </c>
      <c r="B393">
        <f>Adhérents!H397</f>
        <v>0</v>
      </c>
      <c r="C393">
        <f>Adhérents!J397</f>
        <v>0</v>
      </c>
      <c r="D393" s="136">
        <f>Adhérents!K397</f>
        <v>0</v>
      </c>
      <c r="E393" t="s">
        <v>139</v>
      </c>
      <c r="F393" t="str">
        <f>IF(Adhérents!G397="M.","M",IF(Adhérents!G397="Mme","F",""))</f>
        <v/>
      </c>
      <c r="G393">
        <v>0</v>
      </c>
      <c r="H393" t="s">
        <v>140</v>
      </c>
      <c r="I393" s="2">
        <f t="shared" ca="1" si="6"/>
        <v>46300</v>
      </c>
      <c r="J393" s="153">
        <f>Paramètres!$C$22</f>
        <v>46296</v>
      </c>
      <c r="K393" s="2">
        <f>Paramètres!$C$23</f>
        <v>46843</v>
      </c>
      <c r="L39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3">
        <f>Adhérents!E397</f>
        <v>0</v>
      </c>
      <c r="N393" t="str">
        <f>'Bulletin Adhésion Membre'!$B$24</f>
        <v/>
      </c>
      <c r="O393">
        <f>Adhérents!F397</f>
        <v>0</v>
      </c>
      <c r="P393" t="str">
        <f>IFERROR(VLOOKUP(Adhérents!D397,Liste!$A$2:$B$5,2,FALSE),"")</f>
        <v/>
      </c>
      <c r="Q393" t="str">
        <f>IFERROR(IF(COUNTIF(Adhérents!D$6:D397,Liste!$A$4)&gt;VLOOKUP('Bulletin Adhésion Membre'!$G$30,Paramètres!$B$8:$D$12,3,FALSE),VLOOKUP(Adhérents!D397,Liste!$A$2:$D$5,4,FALSE),VLOOKUP(Adhérents!D397,Liste!$A$2:$D$5,3,FALSE)),"")</f>
        <v/>
      </c>
      <c r="R393" t="s">
        <v>141</v>
      </c>
      <c r="S393" s="2">
        <v>46022</v>
      </c>
      <c r="T393" t="str">
        <f>CONCATENATE(Adhérents!M397,IF(Adhérents!N397&lt;&gt;0,"|",""),Adhérents!N397,IF(Adhérents!O397&lt;&gt;0,"|",""),Adhérents!O397)</f>
        <v/>
      </c>
      <c r="U393" t="str">
        <f>IFERROR(IF(Adhérents!L397="Sur la base du code postal","Chapitre "&amp;VLOOKUP(VALUE(LEFT(Adhérents!K397,2)),Liste!$N$2:$Q$102,4,FALSE),"Chapitre "&amp;Adhérents!L397),"")</f>
        <v/>
      </c>
    </row>
    <row r="394" spans="1:21">
      <c r="A394">
        <f>Adhérents!I398</f>
        <v>0</v>
      </c>
      <c r="B394">
        <f>Adhérents!H398</f>
        <v>0</v>
      </c>
      <c r="C394">
        <f>Adhérents!J398</f>
        <v>0</v>
      </c>
      <c r="D394" s="136">
        <f>Adhérents!K398</f>
        <v>0</v>
      </c>
      <c r="E394" t="s">
        <v>139</v>
      </c>
      <c r="F394" t="str">
        <f>IF(Adhérents!G398="M.","M",IF(Adhérents!G398="Mme","F",""))</f>
        <v/>
      </c>
      <c r="G394">
        <v>0</v>
      </c>
      <c r="H394" t="s">
        <v>140</v>
      </c>
      <c r="I394" s="2">
        <f t="shared" ca="1" si="6"/>
        <v>46300</v>
      </c>
      <c r="J394" s="153">
        <f>Paramètres!$C$22</f>
        <v>46296</v>
      </c>
      <c r="K394" s="2">
        <f>Paramètres!$C$23</f>
        <v>46843</v>
      </c>
      <c r="L39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4">
        <f>Adhérents!E398</f>
        <v>0</v>
      </c>
      <c r="N394" t="str">
        <f>'Bulletin Adhésion Membre'!$B$24</f>
        <v/>
      </c>
      <c r="O394">
        <f>Adhérents!F398</f>
        <v>0</v>
      </c>
      <c r="P394" t="str">
        <f>IFERROR(VLOOKUP(Adhérents!D398,Liste!$A$2:$B$5,2,FALSE),"")</f>
        <v/>
      </c>
      <c r="Q394" t="str">
        <f>IFERROR(IF(COUNTIF(Adhérents!D$6:D398,Liste!$A$4)&gt;VLOOKUP('Bulletin Adhésion Membre'!$G$30,Paramètres!$B$8:$D$12,3,FALSE),VLOOKUP(Adhérents!D398,Liste!$A$2:$D$5,4,FALSE),VLOOKUP(Adhérents!D398,Liste!$A$2:$D$5,3,FALSE)),"")</f>
        <v/>
      </c>
      <c r="R394" t="s">
        <v>141</v>
      </c>
      <c r="S394" s="2">
        <v>46022</v>
      </c>
      <c r="T394" t="str">
        <f>CONCATENATE(Adhérents!M398,IF(Adhérents!N398&lt;&gt;0,"|",""),Adhérents!N398,IF(Adhérents!O398&lt;&gt;0,"|",""),Adhérents!O398)</f>
        <v/>
      </c>
      <c r="U394" t="str">
        <f>IFERROR(IF(Adhérents!L398="Sur la base du code postal","Chapitre "&amp;VLOOKUP(VALUE(LEFT(Adhérents!K398,2)),Liste!$N$2:$Q$102,4,FALSE),"Chapitre "&amp;Adhérents!L398),"")</f>
        <v/>
      </c>
    </row>
    <row r="395" spans="1:21">
      <c r="A395">
        <f>Adhérents!I399</f>
        <v>0</v>
      </c>
      <c r="B395">
        <f>Adhérents!H399</f>
        <v>0</v>
      </c>
      <c r="C395">
        <f>Adhérents!J399</f>
        <v>0</v>
      </c>
      <c r="D395" s="136">
        <f>Adhérents!K399</f>
        <v>0</v>
      </c>
      <c r="E395" t="s">
        <v>139</v>
      </c>
      <c r="F395" t="str">
        <f>IF(Adhérents!G399="M.","M",IF(Adhérents!G399="Mme","F",""))</f>
        <v/>
      </c>
      <c r="G395">
        <v>0</v>
      </c>
      <c r="H395" t="s">
        <v>140</v>
      </c>
      <c r="I395" s="2">
        <f t="shared" ca="1" si="6"/>
        <v>46300</v>
      </c>
      <c r="J395" s="153">
        <f>Paramètres!$C$22</f>
        <v>46296</v>
      </c>
      <c r="K395" s="2">
        <f>Paramètres!$C$23</f>
        <v>46843</v>
      </c>
      <c r="L39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5">
        <f>Adhérents!E399</f>
        <v>0</v>
      </c>
      <c r="N395" t="str">
        <f>'Bulletin Adhésion Membre'!$B$24</f>
        <v/>
      </c>
      <c r="O395">
        <f>Adhérents!F399</f>
        <v>0</v>
      </c>
      <c r="P395" t="str">
        <f>IFERROR(VLOOKUP(Adhérents!D399,Liste!$A$2:$B$5,2,FALSE),"")</f>
        <v/>
      </c>
      <c r="Q395" t="str">
        <f>IFERROR(IF(COUNTIF(Adhérents!D$6:D399,Liste!$A$4)&gt;VLOOKUP('Bulletin Adhésion Membre'!$G$30,Paramètres!$B$8:$D$12,3,FALSE),VLOOKUP(Adhérents!D399,Liste!$A$2:$D$5,4,FALSE),VLOOKUP(Adhérents!D399,Liste!$A$2:$D$5,3,FALSE)),"")</f>
        <v/>
      </c>
      <c r="R395" t="s">
        <v>141</v>
      </c>
      <c r="S395" s="2">
        <v>46022</v>
      </c>
      <c r="T395" t="str">
        <f>CONCATENATE(Adhérents!M399,IF(Adhérents!N399&lt;&gt;0,"|",""),Adhérents!N399,IF(Adhérents!O399&lt;&gt;0,"|",""),Adhérents!O399)</f>
        <v/>
      </c>
      <c r="U395" t="str">
        <f>IFERROR(IF(Adhérents!L399="Sur la base du code postal","Chapitre "&amp;VLOOKUP(VALUE(LEFT(Adhérents!K399,2)),Liste!$N$2:$Q$102,4,FALSE),"Chapitre "&amp;Adhérents!L399),"")</f>
        <v/>
      </c>
    </row>
    <row r="396" spans="1:21">
      <c r="A396">
        <f>Adhérents!I400</f>
        <v>0</v>
      </c>
      <c r="B396">
        <f>Adhérents!H400</f>
        <v>0</v>
      </c>
      <c r="C396">
        <f>Adhérents!J400</f>
        <v>0</v>
      </c>
      <c r="D396" s="136">
        <f>Adhérents!K400</f>
        <v>0</v>
      </c>
      <c r="E396" t="s">
        <v>139</v>
      </c>
      <c r="F396" t="str">
        <f>IF(Adhérents!G400="M.","M",IF(Adhérents!G400="Mme","F",""))</f>
        <v/>
      </c>
      <c r="G396">
        <v>0</v>
      </c>
      <c r="H396" t="s">
        <v>140</v>
      </c>
      <c r="I396" s="2">
        <f t="shared" ca="1" si="6"/>
        <v>46300</v>
      </c>
      <c r="J396" s="153">
        <f>Paramètres!$C$22</f>
        <v>46296</v>
      </c>
      <c r="K396" s="2">
        <f>Paramètres!$C$23</f>
        <v>46843</v>
      </c>
      <c r="L39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6">
        <f>Adhérents!E400</f>
        <v>0</v>
      </c>
      <c r="N396" t="str">
        <f>'Bulletin Adhésion Membre'!$B$24</f>
        <v/>
      </c>
      <c r="O396">
        <f>Adhérents!F400</f>
        <v>0</v>
      </c>
      <c r="P396" t="str">
        <f>IFERROR(VLOOKUP(Adhérents!D400,Liste!$A$2:$B$5,2,FALSE),"")</f>
        <v/>
      </c>
      <c r="Q396" t="str">
        <f>IFERROR(IF(COUNTIF(Adhérents!D$6:D400,Liste!$A$4)&gt;VLOOKUP('Bulletin Adhésion Membre'!$G$30,Paramètres!$B$8:$D$12,3,FALSE),VLOOKUP(Adhérents!D400,Liste!$A$2:$D$5,4,FALSE),VLOOKUP(Adhérents!D400,Liste!$A$2:$D$5,3,FALSE)),"")</f>
        <v/>
      </c>
      <c r="R396" t="s">
        <v>141</v>
      </c>
      <c r="S396" s="2">
        <v>46022</v>
      </c>
      <c r="T396" t="str">
        <f>CONCATENATE(Adhérents!M400,IF(Adhérents!N400&lt;&gt;0,"|",""),Adhérents!N400,IF(Adhérents!O400&lt;&gt;0,"|",""),Adhérents!O400)</f>
        <v/>
      </c>
      <c r="U396" t="str">
        <f>IFERROR(IF(Adhérents!L400="Sur la base du code postal","Chapitre "&amp;VLOOKUP(VALUE(LEFT(Adhérents!K400,2)),Liste!$N$2:$Q$102,4,FALSE),"Chapitre "&amp;Adhérents!L400),"")</f>
        <v/>
      </c>
    </row>
    <row r="397" spans="1:21">
      <c r="A397">
        <f>Adhérents!I401</f>
        <v>0</v>
      </c>
      <c r="B397">
        <f>Adhérents!H401</f>
        <v>0</v>
      </c>
      <c r="C397">
        <f>Adhérents!J401</f>
        <v>0</v>
      </c>
      <c r="D397" s="136">
        <f>Adhérents!K401</f>
        <v>0</v>
      </c>
      <c r="E397" t="s">
        <v>139</v>
      </c>
      <c r="F397" t="str">
        <f>IF(Adhérents!G401="M.","M",IF(Adhérents!G401="Mme","F",""))</f>
        <v/>
      </c>
      <c r="G397">
        <v>0</v>
      </c>
      <c r="H397" t="s">
        <v>140</v>
      </c>
      <c r="I397" s="2">
        <f t="shared" ca="1" si="6"/>
        <v>46300</v>
      </c>
      <c r="J397" s="153">
        <f>Paramètres!$C$22</f>
        <v>46296</v>
      </c>
      <c r="K397" s="2">
        <f>Paramètres!$C$23</f>
        <v>46843</v>
      </c>
      <c r="L39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7">
        <f>Adhérents!E401</f>
        <v>0</v>
      </c>
      <c r="N397" t="str">
        <f>'Bulletin Adhésion Membre'!$B$24</f>
        <v/>
      </c>
      <c r="O397">
        <f>Adhérents!F401</f>
        <v>0</v>
      </c>
      <c r="P397" t="str">
        <f>IFERROR(VLOOKUP(Adhérents!D401,Liste!$A$2:$B$5,2,FALSE),"")</f>
        <v/>
      </c>
      <c r="Q397" t="str">
        <f>IFERROR(IF(COUNTIF(Adhérents!D$6:D401,Liste!$A$4)&gt;VLOOKUP('Bulletin Adhésion Membre'!$G$30,Paramètres!$B$8:$D$12,3,FALSE),VLOOKUP(Adhérents!D401,Liste!$A$2:$D$5,4,FALSE),VLOOKUP(Adhérents!D401,Liste!$A$2:$D$5,3,FALSE)),"")</f>
        <v/>
      </c>
      <c r="R397" t="s">
        <v>141</v>
      </c>
      <c r="S397" s="2">
        <v>46022</v>
      </c>
      <c r="T397" t="str">
        <f>CONCATENATE(Adhérents!M401,IF(Adhérents!N401&lt;&gt;0,"|",""),Adhérents!N401,IF(Adhérents!O401&lt;&gt;0,"|",""),Adhérents!O401)</f>
        <v/>
      </c>
      <c r="U397" t="str">
        <f>IFERROR(IF(Adhérents!L401="Sur la base du code postal","Chapitre "&amp;VLOOKUP(VALUE(LEFT(Adhérents!K401,2)),Liste!$N$2:$Q$102,4,FALSE),"Chapitre "&amp;Adhérents!L401),"")</f>
        <v/>
      </c>
    </row>
    <row r="398" spans="1:21">
      <c r="A398">
        <f>Adhérents!I402</f>
        <v>0</v>
      </c>
      <c r="B398">
        <f>Adhérents!H402</f>
        <v>0</v>
      </c>
      <c r="C398">
        <f>Adhérents!J402</f>
        <v>0</v>
      </c>
      <c r="D398" s="136">
        <f>Adhérents!K402</f>
        <v>0</v>
      </c>
      <c r="E398" t="s">
        <v>139</v>
      </c>
      <c r="F398" t="str">
        <f>IF(Adhérents!G402="M.","M",IF(Adhérents!G402="Mme","F",""))</f>
        <v/>
      </c>
      <c r="G398">
        <v>0</v>
      </c>
      <c r="H398" t="s">
        <v>140</v>
      </c>
      <c r="I398" s="2">
        <f t="shared" ca="1" si="6"/>
        <v>46300</v>
      </c>
      <c r="J398" s="153">
        <f>Paramètres!$C$22</f>
        <v>46296</v>
      </c>
      <c r="K398" s="2">
        <f>Paramètres!$C$23</f>
        <v>46843</v>
      </c>
      <c r="L39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8">
        <f>Adhérents!E402</f>
        <v>0</v>
      </c>
      <c r="N398" t="str">
        <f>'Bulletin Adhésion Membre'!$B$24</f>
        <v/>
      </c>
      <c r="O398">
        <f>Adhérents!F402</f>
        <v>0</v>
      </c>
      <c r="P398" t="str">
        <f>IFERROR(VLOOKUP(Adhérents!D402,Liste!$A$2:$B$5,2,FALSE),"")</f>
        <v/>
      </c>
      <c r="Q398" t="str">
        <f>IFERROR(IF(COUNTIF(Adhérents!D$6:D402,Liste!$A$4)&gt;VLOOKUP('Bulletin Adhésion Membre'!$G$30,Paramètres!$B$8:$D$12,3,FALSE),VLOOKUP(Adhérents!D402,Liste!$A$2:$D$5,4,FALSE),VLOOKUP(Adhérents!D402,Liste!$A$2:$D$5,3,FALSE)),"")</f>
        <v/>
      </c>
      <c r="R398" t="s">
        <v>141</v>
      </c>
      <c r="S398" s="2">
        <v>46022</v>
      </c>
      <c r="T398" t="str">
        <f>CONCATENATE(Adhérents!M402,IF(Adhérents!N402&lt;&gt;0,"|",""),Adhérents!N402,IF(Adhérents!O402&lt;&gt;0,"|",""),Adhérents!O402)</f>
        <v/>
      </c>
      <c r="U398" t="str">
        <f>IFERROR(IF(Adhérents!L402="Sur la base du code postal","Chapitre "&amp;VLOOKUP(VALUE(LEFT(Adhérents!K402,2)),Liste!$N$2:$Q$102,4,FALSE),"Chapitre "&amp;Adhérents!L402),"")</f>
        <v/>
      </c>
    </row>
    <row r="399" spans="1:21">
      <c r="A399">
        <f>Adhérents!I403</f>
        <v>0</v>
      </c>
      <c r="B399">
        <f>Adhérents!H403</f>
        <v>0</v>
      </c>
      <c r="C399">
        <f>Adhérents!J403</f>
        <v>0</v>
      </c>
      <c r="D399" s="136">
        <f>Adhérents!K403</f>
        <v>0</v>
      </c>
      <c r="E399" t="s">
        <v>139</v>
      </c>
      <c r="F399" t="str">
        <f>IF(Adhérents!G403="M.","M",IF(Adhérents!G403="Mme","F",""))</f>
        <v/>
      </c>
      <c r="G399">
        <v>0</v>
      </c>
      <c r="H399" t="s">
        <v>140</v>
      </c>
      <c r="I399" s="2">
        <f t="shared" ca="1" si="6"/>
        <v>46300</v>
      </c>
      <c r="J399" s="153">
        <f>Paramètres!$C$22</f>
        <v>46296</v>
      </c>
      <c r="K399" s="2">
        <f>Paramètres!$C$23</f>
        <v>46843</v>
      </c>
      <c r="L39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399">
        <f>Adhérents!E403</f>
        <v>0</v>
      </c>
      <c r="N399" t="str">
        <f>'Bulletin Adhésion Membre'!$B$24</f>
        <v/>
      </c>
      <c r="O399">
        <f>Adhérents!F403</f>
        <v>0</v>
      </c>
      <c r="P399" t="str">
        <f>IFERROR(VLOOKUP(Adhérents!D403,Liste!$A$2:$B$5,2,FALSE),"")</f>
        <v/>
      </c>
      <c r="Q399" t="str">
        <f>IFERROR(IF(COUNTIF(Adhérents!D$6:D403,Liste!$A$4)&gt;VLOOKUP('Bulletin Adhésion Membre'!$G$30,Paramètres!$B$8:$D$12,3,FALSE),VLOOKUP(Adhérents!D403,Liste!$A$2:$D$5,4,FALSE),VLOOKUP(Adhérents!D403,Liste!$A$2:$D$5,3,FALSE)),"")</f>
        <v/>
      </c>
      <c r="R399" t="s">
        <v>141</v>
      </c>
      <c r="S399" s="2">
        <v>46022</v>
      </c>
      <c r="T399" t="str">
        <f>CONCATENATE(Adhérents!M403,IF(Adhérents!N403&lt;&gt;0,"|",""),Adhérents!N403,IF(Adhérents!O403&lt;&gt;0,"|",""),Adhérents!O403)</f>
        <v/>
      </c>
      <c r="U399" t="str">
        <f>IFERROR(IF(Adhérents!L403="Sur la base du code postal","Chapitre "&amp;VLOOKUP(VALUE(LEFT(Adhérents!K403,2)),Liste!$N$2:$Q$102,4,FALSE),"Chapitre "&amp;Adhérents!L403),"")</f>
        <v/>
      </c>
    </row>
    <row r="400" spans="1:21">
      <c r="A400">
        <f>Adhérents!I404</f>
        <v>0</v>
      </c>
      <c r="B400">
        <f>Adhérents!H404</f>
        <v>0</v>
      </c>
      <c r="C400">
        <f>Adhérents!J404</f>
        <v>0</v>
      </c>
      <c r="D400" s="136">
        <f>Adhérents!K404</f>
        <v>0</v>
      </c>
      <c r="E400" t="s">
        <v>139</v>
      </c>
      <c r="F400" t="str">
        <f>IF(Adhérents!G404="M.","M",IF(Adhérents!G404="Mme","F",""))</f>
        <v/>
      </c>
      <c r="G400">
        <v>0</v>
      </c>
      <c r="H400" t="s">
        <v>140</v>
      </c>
      <c r="I400" s="2">
        <f t="shared" ca="1" si="6"/>
        <v>46300</v>
      </c>
      <c r="J400" s="153">
        <f>Paramètres!$C$22</f>
        <v>46296</v>
      </c>
      <c r="K400" s="2">
        <f>Paramètres!$C$23</f>
        <v>46843</v>
      </c>
      <c r="L40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0">
        <f>Adhérents!E404</f>
        <v>0</v>
      </c>
      <c r="N400" t="str">
        <f>'Bulletin Adhésion Membre'!$B$24</f>
        <v/>
      </c>
      <c r="O400">
        <f>Adhérents!F404</f>
        <v>0</v>
      </c>
      <c r="P400" t="str">
        <f>IFERROR(VLOOKUP(Adhérents!D404,Liste!$A$2:$B$5,2,FALSE),"")</f>
        <v/>
      </c>
      <c r="Q400" t="str">
        <f>IFERROR(IF(COUNTIF(Adhérents!D$6:D404,Liste!$A$4)&gt;VLOOKUP('Bulletin Adhésion Membre'!$G$30,Paramètres!$B$8:$D$12,3,FALSE),VLOOKUP(Adhérents!D404,Liste!$A$2:$D$5,4,FALSE),VLOOKUP(Adhérents!D404,Liste!$A$2:$D$5,3,FALSE)),"")</f>
        <v/>
      </c>
      <c r="R400" t="s">
        <v>141</v>
      </c>
      <c r="S400" s="2">
        <v>46022</v>
      </c>
      <c r="T400" t="str">
        <f>CONCATENATE(Adhérents!M404,IF(Adhérents!N404&lt;&gt;0,"|",""),Adhérents!N404,IF(Adhérents!O404&lt;&gt;0,"|",""),Adhérents!O404)</f>
        <v/>
      </c>
      <c r="U400" t="str">
        <f>IFERROR(IF(Adhérents!L404="Sur la base du code postal","Chapitre "&amp;VLOOKUP(VALUE(LEFT(Adhérents!K404,2)),Liste!$N$2:$Q$102,4,FALSE),"Chapitre "&amp;Adhérents!L404),"")</f>
        <v/>
      </c>
    </row>
    <row r="401" spans="1:21">
      <c r="A401">
        <f>Adhérents!I405</f>
        <v>0</v>
      </c>
      <c r="B401">
        <f>Adhérents!H405</f>
        <v>0</v>
      </c>
      <c r="C401">
        <f>Adhérents!J405</f>
        <v>0</v>
      </c>
      <c r="D401" s="136">
        <f>Adhérents!K405</f>
        <v>0</v>
      </c>
      <c r="E401" t="s">
        <v>139</v>
      </c>
      <c r="F401" t="str">
        <f>IF(Adhérents!G405="M.","M",IF(Adhérents!G405="Mme","F",""))</f>
        <v/>
      </c>
      <c r="G401">
        <v>0</v>
      </c>
      <c r="H401" t="s">
        <v>140</v>
      </c>
      <c r="I401" s="2">
        <f t="shared" ca="1" si="6"/>
        <v>46300</v>
      </c>
      <c r="J401" s="153">
        <f>Paramètres!$C$22</f>
        <v>46296</v>
      </c>
      <c r="K401" s="2">
        <f>Paramètres!$C$23</f>
        <v>46843</v>
      </c>
      <c r="L40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1">
        <f>Adhérents!E405</f>
        <v>0</v>
      </c>
      <c r="N401" t="str">
        <f>'Bulletin Adhésion Membre'!$B$24</f>
        <v/>
      </c>
      <c r="O401">
        <f>Adhérents!F405</f>
        <v>0</v>
      </c>
      <c r="P401" t="str">
        <f>IFERROR(VLOOKUP(Adhérents!D405,Liste!$A$2:$B$5,2,FALSE),"")</f>
        <v/>
      </c>
      <c r="Q401" t="str">
        <f>IFERROR(IF(COUNTIF(Adhérents!D$6:D405,Liste!$A$4)&gt;VLOOKUP('Bulletin Adhésion Membre'!$G$30,Paramètres!$B$8:$D$12,3,FALSE),VLOOKUP(Adhérents!D405,Liste!$A$2:$D$5,4,FALSE),VLOOKUP(Adhérents!D405,Liste!$A$2:$D$5,3,FALSE)),"")</f>
        <v/>
      </c>
      <c r="R401" t="s">
        <v>141</v>
      </c>
      <c r="S401" s="2">
        <v>46022</v>
      </c>
      <c r="T401" t="str">
        <f>CONCATENATE(Adhérents!M405,IF(Adhérents!N405&lt;&gt;0,"|",""),Adhérents!N405,IF(Adhérents!O405&lt;&gt;0,"|",""),Adhérents!O405)</f>
        <v/>
      </c>
      <c r="U401" t="str">
        <f>IFERROR(IF(Adhérents!L405="Sur la base du code postal","Chapitre "&amp;VLOOKUP(VALUE(LEFT(Adhérents!K405,2)),Liste!$N$2:$Q$102,4,FALSE),"Chapitre "&amp;Adhérents!L405),"")</f>
        <v/>
      </c>
    </row>
    <row r="402" spans="1:21">
      <c r="A402">
        <f>Adhérents!I406</f>
        <v>0</v>
      </c>
      <c r="B402">
        <f>Adhérents!H406</f>
        <v>0</v>
      </c>
      <c r="C402">
        <f>Adhérents!J406</f>
        <v>0</v>
      </c>
      <c r="D402" s="136">
        <f>Adhérents!K406</f>
        <v>0</v>
      </c>
      <c r="E402" t="s">
        <v>139</v>
      </c>
      <c r="F402" t="str">
        <f>IF(Adhérents!G406="M.","M",IF(Adhérents!G406="Mme","F",""))</f>
        <v/>
      </c>
      <c r="G402">
        <v>0</v>
      </c>
      <c r="H402" t="s">
        <v>140</v>
      </c>
      <c r="I402" s="2">
        <f t="shared" ca="1" si="6"/>
        <v>46300</v>
      </c>
      <c r="J402" s="153">
        <f>Paramètres!$C$22</f>
        <v>46296</v>
      </c>
      <c r="K402" s="2">
        <f>Paramètres!$C$23</f>
        <v>46843</v>
      </c>
      <c r="L40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2">
        <f>Adhérents!E406</f>
        <v>0</v>
      </c>
      <c r="N402" t="str">
        <f>'Bulletin Adhésion Membre'!$B$24</f>
        <v/>
      </c>
      <c r="O402">
        <f>Adhérents!F406</f>
        <v>0</v>
      </c>
      <c r="P402" t="str">
        <f>IFERROR(VLOOKUP(Adhérents!D406,Liste!$A$2:$B$5,2,FALSE),"")</f>
        <v/>
      </c>
      <c r="Q402" t="str">
        <f>IFERROR(IF(COUNTIF(Adhérents!D$6:D406,Liste!$A$4)&gt;VLOOKUP('Bulletin Adhésion Membre'!$G$30,Paramètres!$B$8:$D$12,3,FALSE),VLOOKUP(Adhérents!D406,Liste!$A$2:$D$5,4,FALSE),VLOOKUP(Adhérents!D406,Liste!$A$2:$D$5,3,FALSE)),"")</f>
        <v/>
      </c>
      <c r="R402" t="s">
        <v>141</v>
      </c>
      <c r="S402" s="2">
        <v>46022</v>
      </c>
      <c r="T402" t="str">
        <f>CONCATENATE(Adhérents!M406,IF(Adhérents!N406&lt;&gt;0,"|",""),Adhérents!N406,IF(Adhérents!O406&lt;&gt;0,"|",""),Adhérents!O406)</f>
        <v/>
      </c>
      <c r="U402" t="str">
        <f>IFERROR(IF(Adhérents!L406="Sur la base du code postal","Chapitre "&amp;VLOOKUP(VALUE(LEFT(Adhérents!K406,2)),Liste!$N$2:$Q$102,4,FALSE),"Chapitre "&amp;Adhérents!L406),"")</f>
        <v/>
      </c>
    </row>
    <row r="403" spans="1:21">
      <c r="A403">
        <f>Adhérents!I407</f>
        <v>0</v>
      </c>
      <c r="B403">
        <f>Adhérents!H407</f>
        <v>0</v>
      </c>
      <c r="C403">
        <f>Adhérents!J407</f>
        <v>0</v>
      </c>
      <c r="D403" s="136">
        <f>Adhérents!K407</f>
        <v>0</v>
      </c>
      <c r="E403" t="s">
        <v>139</v>
      </c>
      <c r="F403" t="str">
        <f>IF(Adhérents!G407="M.","M",IF(Adhérents!G407="Mme","F",""))</f>
        <v/>
      </c>
      <c r="G403">
        <v>0</v>
      </c>
      <c r="H403" t="s">
        <v>140</v>
      </c>
      <c r="I403" s="2">
        <f t="shared" ca="1" si="6"/>
        <v>46300</v>
      </c>
      <c r="J403" s="153">
        <f>Paramètres!$C$22</f>
        <v>46296</v>
      </c>
      <c r="K403" s="2">
        <f>Paramètres!$C$23</f>
        <v>46843</v>
      </c>
      <c r="L40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3">
        <f>Adhérents!E407</f>
        <v>0</v>
      </c>
      <c r="N403" t="str">
        <f>'Bulletin Adhésion Membre'!$B$24</f>
        <v/>
      </c>
      <c r="O403">
        <f>Adhérents!F407</f>
        <v>0</v>
      </c>
      <c r="P403" t="str">
        <f>IFERROR(VLOOKUP(Adhérents!D407,Liste!$A$2:$B$5,2,FALSE),"")</f>
        <v/>
      </c>
      <c r="Q403" t="str">
        <f>IFERROR(IF(COUNTIF(Adhérents!D$6:D407,Liste!$A$4)&gt;VLOOKUP('Bulletin Adhésion Membre'!$G$30,Paramètres!$B$8:$D$12,3,FALSE),VLOOKUP(Adhérents!D407,Liste!$A$2:$D$5,4,FALSE),VLOOKUP(Adhérents!D407,Liste!$A$2:$D$5,3,FALSE)),"")</f>
        <v/>
      </c>
      <c r="R403" t="s">
        <v>141</v>
      </c>
      <c r="S403" s="2">
        <v>46022</v>
      </c>
      <c r="T403" t="str">
        <f>CONCATENATE(Adhérents!M407,IF(Adhérents!N407&lt;&gt;0,"|",""),Adhérents!N407,IF(Adhérents!O407&lt;&gt;0,"|",""),Adhérents!O407)</f>
        <v/>
      </c>
      <c r="U403" t="str">
        <f>IFERROR(IF(Adhérents!L407="Sur la base du code postal","Chapitre "&amp;VLOOKUP(VALUE(LEFT(Adhérents!K407,2)),Liste!$N$2:$Q$102,4,FALSE),"Chapitre "&amp;Adhérents!L407),"")</f>
        <v/>
      </c>
    </row>
    <row r="404" spans="1:21">
      <c r="A404">
        <f>Adhérents!I408</f>
        <v>0</v>
      </c>
      <c r="B404">
        <f>Adhérents!H408</f>
        <v>0</v>
      </c>
      <c r="C404">
        <f>Adhérents!J408</f>
        <v>0</v>
      </c>
      <c r="D404" s="136">
        <f>Adhérents!K408</f>
        <v>0</v>
      </c>
      <c r="E404" t="s">
        <v>139</v>
      </c>
      <c r="F404" t="str">
        <f>IF(Adhérents!G408="M.","M",IF(Adhérents!G408="Mme","F",""))</f>
        <v/>
      </c>
      <c r="G404">
        <v>0</v>
      </c>
      <c r="H404" t="s">
        <v>140</v>
      </c>
      <c r="I404" s="2">
        <f t="shared" ca="1" si="6"/>
        <v>46300</v>
      </c>
      <c r="J404" s="153">
        <f>Paramètres!$C$22</f>
        <v>46296</v>
      </c>
      <c r="K404" s="2">
        <f>Paramètres!$C$23</f>
        <v>46843</v>
      </c>
      <c r="L40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4">
        <f>Adhérents!E408</f>
        <v>0</v>
      </c>
      <c r="N404" t="str">
        <f>'Bulletin Adhésion Membre'!$B$24</f>
        <v/>
      </c>
      <c r="O404">
        <f>Adhérents!F408</f>
        <v>0</v>
      </c>
      <c r="P404" t="str">
        <f>IFERROR(VLOOKUP(Adhérents!D408,Liste!$A$2:$B$5,2,FALSE),"")</f>
        <v/>
      </c>
      <c r="Q404" t="str">
        <f>IFERROR(IF(COUNTIF(Adhérents!D$6:D408,Liste!$A$4)&gt;VLOOKUP('Bulletin Adhésion Membre'!$G$30,Paramètres!$B$8:$D$12,3,FALSE),VLOOKUP(Adhérents!D408,Liste!$A$2:$D$5,4,FALSE),VLOOKUP(Adhérents!D408,Liste!$A$2:$D$5,3,FALSE)),"")</f>
        <v/>
      </c>
      <c r="R404" t="s">
        <v>141</v>
      </c>
      <c r="S404" s="2">
        <v>46022</v>
      </c>
      <c r="T404" t="str">
        <f>CONCATENATE(Adhérents!M408,IF(Adhérents!N408&lt;&gt;0,"|",""),Adhérents!N408,IF(Adhérents!O408&lt;&gt;0,"|",""),Adhérents!O408)</f>
        <v/>
      </c>
      <c r="U404" t="str">
        <f>IFERROR(IF(Adhérents!L408="Sur la base du code postal","Chapitre "&amp;VLOOKUP(VALUE(LEFT(Adhérents!K408,2)),Liste!$N$2:$Q$102,4,FALSE),"Chapitre "&amp;Adhérents!L408),"")</f>
        <v/>
      </c>
    </row>
    <row r="405" spans="1:21">
      <c r="A405">
        <f>Adhérents!I409</f>
        <v>0</v>
      </c>
      <c r="B405">
        <f>Adhérents!H409</f>
        <v>0</v>
      </c>
      <c r="C405">
        <f>Adhérents!J409</f>
        <v>0</v>
      </c>
      <c r="D405" s="136">
        <f>Adhérents!K409</f>
        <v>0</v>
      </c>
      <c r="E405" t="s">
        <v>139</v>
      </c>
      <c r="F405" t="str">
        <f>IF(Adhérents!G409="M.","M",IF(Adhérents!G409="Mme","F",""))</f>
        <v/>
      </c>
      <c r="G405">
        <v>0</v>
      </c>
      <c r="H405" t="s">
        <v>140</v>
      </c>
      <c r="I405" s="2">
        <f t="shared" ca="1" si="6"/>
        <v>46300</v>
      </c>
      <c r="J405" s="153">
        <f>Paramètres!$C$22</f>
        <v>46296</v>
      </c>
      <c r="K405" s="2">
        <f>Paramètres!$C$23</f>
        <v>46843</v>
      </c>
      <c r="L40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5">
        <f>Adhérents!E409</f>
        <v>0</v>
      </c>
      <c r="N405" t="str">
        <f>'Bulletin Adhésion Membre'!$B$24</f>
        <v/>
      </c>
      <c r="O405">
        <f>Adhérents!F409</f>
        <v>0</v>
      </c>
      <c r="P405" t="str">
        <f>IFERROR(VLOOKUP(Adhérents!D409,Liste!$A$2:$B$5,2,FALSE),"")</f>
        <v/>
      </c>
      <c r="Q405" t="str">
        <f>IFERROR(IF(COUNTIF(Adhérents!D$6:D409,Liste!$A$4)&gt;VLOOKUP('Bulletin Adhésion Membre'!$G$30,Paramètres!$B$8:$D$12,3,FALSE),VLOOKUP(Adhérents!D409,Liste!$A$2:$D$5,4,FALSE),VLOOKUP(Adhérents!D409,Liste!$A$2:$D$5,3,FALSE)),"")</f>
        <v/>
      </c>
      <c r="R405" t="s">
        <v>141</v>
      </c>
      <c r="S405" s="2">
        <v>46022</v>
      </c>
      <c r="T405" t="str">
        <f>CONCATENATE(Adhérents!M409,IF(Adhérents!N409&lt;&gt;0,"|",""),Adhérents!N409,IF(Adhérents!O409&lt;&gt;0,"|",""),Adhérents!O409)</f>
        <v/>
      </c>
      <c r="U405" t="str">
        <f>IFERROR(IF(Adhérents!L409="Sur la base du code postal","Chapitre "&amp;VLOOKUP(VALUE(LEFT(Adhérents!K409,2)),Liste!$N$2:$Q$102,4,FALSE),"Chapitre "&amp;Adhérents!L409),"")</f>
        <v/>
      </c>
    </row>
    <row r="406" spans="1:21">
      <c r="A406">
        <f>Adhérents!I410</f>
        <v>0</v>
      </c>
      <c r="B406">
        <f>Adhérents!H410</f>
        <v>0</v>
      </c>
      <c r="C406">
        <f>Adhérents!J410</f>
        <v>0</v>
      </c>
      <c r="D406" s="136">
        <f>Adhérents!K410</f>
        <v>0</v>
      </c>
      <c r="E406" t="s">
        <v>139</v>
      </c>
      <c r="F406" t="str">
        <f>IF(Adhérents!G410="M.","M",IF(Adhérents!G410="Mme","F",""))</f>
        <v/>
      </c>
      <c r="G406">
        <v>0</v>
      </c>
      <c r="H406" t="s">
        <v>140</v>
      </c>
      <c r="I406" s="2">
        <f t="shared" ca="1" si="6"/>
        <v>46300</v>
      </c>
      <c r="J406" s="153">
        <f>Paramètres!$C$22</f>
        <v>46296</v>
      </c>
      <c r="K406" s="2">
        <f>Paramètres!$C$23</f>
        <v>46843</v>
      </c>
      <c r="L40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6">
        <f>Adhérents!E410</f>
        <v>0</v>
      </c>
      <c r="N406" t="str">
        <f>'Bulletin Adhésion Membre'!$B$24</f>
        <v/>
      </c>
      <c r="O406">
        <f>Adhérents!F410</f>
        <v>0</v>
      </c>
      <c r="P406" t="str">
        <f>IFERROR(VLOOKUP(Adhérents!D410,Liste!$A$2:$B$5,2,FALSE),"")</f>
        <v/>
      </c>
      <c r="Q406" t="str">
        <f>IFERROR(IF(COUNTIF(Adhérents!D$6:D410,Liste!$A$4)&gt;VLOOKUP('Bulletin Adhésion Membre'!$G$30,Paramètres!$B$8:$D$12,3,FALSE),VLOOKUP(Adhérents!D410,Liste!$A$2:$D$5,4,FALSE),VLOOKUP(Adhérents!D410,Liste!$A$2:$D$5,3,FALSE)),"")</f>
        <v/>
      </c>
      <c r="R406" t="s">
        <v>141</v>
      </c>
      <c r="S406" s="2">
        <v>46022</v>
      </c>
      <c r="T406" t="str">
        <f>CONCATENATE(Adhérents!M410,IF(Adhérents!N410&lt;&gt;0,"|",""),Adhérents!N410,IF(Adhérents!O410&lt;&gt;0,"|",""),Adhérents!O410)</f>
        <v/>
      </c>
      <c r="U406" t="str">
        <f>IFERROR(IF(Adhérents!L410="Sur la base du code postal","Chapitre "&amp;VLOOKUP(VALUE(LEFT(Adhérents!K410,2)),Liste!$N$2:$Q$102,4,FALSE),"Chapitre "&amp;Adhérents!L410),"")</f>
        <v/>
      </c>
    </row>
    <row r="407" spans="1:21">
      <c r="A407">
        <f>Adhérents!I411</f>
        <v>0</v>
      </c>
      <c r="B407">
        <f>Adhérents!H411</f>
        <v>0</v>
      </c>
      <c r="C407">
        <f>Adhérents!J411</f>
        <v>0</v>
      </c>
      <c r="D407" s="136">
        <f>Adhérents!K411</f>
        <v>0</v>
      </c>
      <c r="E407" t="s">
        <v>139</v>
      </c>
      <c r="F407" t="str">
        <f>IF(Adhérents!G411="M.","M",IF(Adhérents!G411="Mme","F",""))</f>
        <v/>
      </c>
      <c r="G407">
        <v>0</v>
      </c>
      <c r="H407" t="s">
        <v>140</v>
      </c>
      <c r="I407" s="2">
        <f t="shared" ca="1" si="6"/>
        <v>46300</v>
      </c>
      <c r="J407" s="153">
        <f>Paramètres!$C$22</f>
        <v>46296</v>
      </c>
      <c r="K407" s="2">
        <f>Paramètres!$C$23</f>
        <v>46843</v>
      </c>
      <c r="L40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7">
        <f>Adhérents!E411</f>
        <v>0</v>
      </c>
      <c r="N407" t="str">
        <f>'Bulletin Adhésion Membre'!$B$24</f>
        <v/>
      </c>
      <c r="O407">
        <f>Adhérents!F411</f>
        <v>0</v>
      </c>
      <c r="P407" t="str">
        <f>IFERROR(VLOOKUP(Adhérents!D411,Liste!$A$2:$B$5,2,FALSE),"")</f>
        <v/>
      </c>
      <c r="Q407" t="str">
        <f>IFERROR(IF(COUNTIF(Adhérents!D$6:D411,Liste!$A$4)&gt;VLOOKUP('Bulletin Adhésion Membre'!$G$30,Paramètres!$B$8:$D$12,3,FALSE),VLOOKUP(Adhérents!D411,Liste!$A$2:$D$5,4,FALSE),VLOOKUP(Adhérents!D411,Liste!$A$2:$D$5,3,FALSE)),"")</f>
        <v/>
      </c>
      <c r="R407" t="s">
        <v>141</v>
      </c>
      <c r="S407" s="2">
        <v>46022</v>
      </c>
      <c r="T407" t="str">
        <f>CONCATENATE(Adhérents!M411,IF(Adhérents!N411&lt;&gt;0,"|",""),Adhérents!N411,IF(Adhérents!O411&lt;&gt;0,"|",""),Adhérents!O411)</f>
        <v/>
      </c>
      <c r="U407" t="str">
        <f>IFERROR(IF(Adhérents!L411="Sur la base du code postal","Chapitre "&amp;VLOOKUP(VALUE(LEFT(Adhérents!K411,2)),Liste!$N$2:$Q$102,4,FALSE),"Chapitre "&amp;Adhérents!L411),"")</f>
        <v/>
      </c>
    </row>
    <row r="408" spans="1:21">
      <c r="A408">
        <f>Adhérents!I412</f>
        <v>0</v>
      </c>
      <c r="B408">
        <f>Adhérents!H412</f>
        <v>0</v>
      </c>
      <c r="C408">
        <f>Adhérents!J412</f>
        <v>0</v>
      </c>
      <c r="D408" s="136">
        <f>Adhérents!K412</f>
        <v>0</v>
      </c>
      <c r="E408" t="s">
        <v>139</v>
      </c>
      <c r="F408" t="str">
        <f>IF(Adhérents!G412="M.","M",IF(Adhérents!G412="Mme","F",""))</f>
        <v/>
      </c>
      <c r="G408">
        <v>0</v>
      </c>
      <c r="H408" t="s">
        <v>140</v>
      </c>
      <c r="I408" s="2">
        <f t="shared" ca="1" si="6"/>
        <v>46300</v>
      </c>
      <c r="J408" s="153">
        <f>Paramètres!$C$22</f>
        <v>46296</v>
      </c>
      <c r="K408" s="2">
        <f>Paramètres!$C$23</f>
        <v>46843</v>
      </c>
      <c r="L408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8">
        <f>Adhérents!E412</f>
        <v>0</v>
      </c>
      <c r="N408" t="str">
        <f>'Bulletin Adhésion Membre'!$B$24</f>
        <v/>
      </c>
      <c r="O408">
        <f>Adhérents!F412</f>
        <v>0</v>
      </c>
      <c r="P408" t="str">
        <f>IFERROR(VLOOKUP(Adhérents!D412,Liste!$A$2:$B$5,2,FALSE),"")</f>
        <v/>
      </c>
      <c r="Q408" t="str">
        <f>IFERROR(IF(COUNTIF(Adhérents!D$6:D412,Liste!$A$4)&gt;VLOOKUP('Bulletin Adhésion Membre'!$G$30,Paramètres!$B$8:$D$12,3,FALSE),VLOOKUP(Adhérents!D412,Liste!$A$2:$D$5,4,FALSE),VLOOKUP(Adhérents!D412,Liste!$A$2:$D$5,3,FALSE)),"")</f>
        <v/>
      </c>
      <c r="R408" t="s">
        <v>141</v>
      </c>
      <c r="S408" s="2">
        <v>46022</v>
      </c>
      <c r="T408" t="str">
        <f>CONCATENATE(Adhérents!M412,IF(Adhérents!N412&lt;&gt;0,"|",""),Adhérents!N412,IF(Adhérents!O412&lt;&gt;0,"|",""),Adhérents!O412)</f>
        <v/>
      </c>
      <c r="U408" t="str">
        <f>IFERROR(IF(Adhérents!L412="Sur la base du code postal","Chapitre "&amp;VLOOKUP(VALUE(LEFT(Adhérents!K412,2)),Liste!$N$2:$Q$102,4,FALSE),"Chapitre "&amp;Adhérents!L412),"")</f>
        <v/>
      </c>
    </row>
    <row r="409" spans="1:21">
      <c r="A409">
        <f>Adhérents!I413</f>
        <v>0</v>
      </c>
      <c r="B409">
        <f>Adhérents!H413</f>
        <v>0</v>
      </c>
      <c r="C409">
        <f>Adhérents!J413</f>
        <v>0</v>
      </c>
      <c r="D409" s="136">
        <f>Adhérents!K413</f>
        <v>0</v>
      </c>
      <c r="E409" t="s">
        <v>139</v>
      </c>
      <c r="F409" t="str">
        <f>IF(Adhérents!G413="M.","M",IF(Adhérents!G413="Mme","F",""))</f>
        <v/>
      </c>
      <c r="G409">
        <v>0</v>
      </c>
      <c r="H409" t="s">
        <v>140</v>
      </c>
      <c r="I409" s="2">
        <f t="shared" ca="1" si="6"/>
        <v>46300</v>
      </c>
      <c r="J409" s="153">
        <f>Paramètres!$C$22</f>
        <v>46296</v>
      </c>
      <c r="K409" s="2">
        <f>Paramètres!$C$23</f>
        <v>46843</v>
      </c>
      <c r="L409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09">
        <f>Adhérents!E413</f>
        <v>0</v>
      </c>
      <c r="N409" t="str">
        <f>'Bulletin Adhésion Membre'!$B$24</f>
        <v/>
      </c>
      <c r="O409">
        <f>Adhérents!F413</f>
        <v>0</v>
      </c>
      <c r="P409" t="str">
        <f>IFERROR(VLOOKUP(Adhérents!D413,Liste!$A$2:$B$5,2,FALSE),"")</f>
        <v/>
      </c>
      <c r="Q409" t="str">
        <f>IFERROR(IF(COUNTIF(Adhérents!D$6:D413,Liste!$A$4)&gt;VLOOKUP('Bulletin Adhésion Membre'!$G$30,Paramètres!$B$8:$D$12,3,FALSE),VLOOKUP(Adhérents!D413,Liste!$A$2:$D$5,4,FALSE),VLOOKUP(Adhérents!D413,Liste!$A$2:$D$5,3,FALSE)),"")</f>
        <v/>
      </c>
      <c r="R409" t="s">
        <v>141</v>
      </c>
      <c r="S409" s="2">
        <v>46022</v>
      </c>
      <c r="T409" t="str">
        <f>CONCATENATE(Adhérents!M413,IF(Adhérents!N413&lt;&gt;0,"|",""),Adhérents!N413,IF(Adhérents!O413&lt;&gt;0,"|",""),Adhérents!O413)</f>
        <v/>
      </c>
      <c r="U409" t="str">
        <f>IFERROR(IF(Adhérents!L413="Sur la base du code postal","Chapitre "&amp;VLOOKUP(VALUE(LEFT(Adhérents!K413,2)),Liste!$N$2:$Q$102,4,FALSE),"Chapitre "&amp;Adhérents!L413),"")</f>
        <v/>
      </c>
    </row>
    <row r="410" spans="1:21">
      <c r="A410">
        <f>Adhérents!I414</f>
        <v>0</v>
      </c>
      <c r="B410">
        <f>Adhérents!H414</f>
        <v>0</v>
      </c>
      <c r="C410">
        <f>Adhérents!J414</f>
        <v>0</v>
      </c>
      <c r="D410" s="136">
        <f>Adhérents!K414</f>
        <v>0</v>
      </c>
      <c r="E410" t="s">
        <v>139</v>
      </c>
      <c r="F410" t="str">
        <f>IF(Adhérents!G414="M.","M",IF(Adhérents!G414="Mme","F",""))</f>
        <v/>
      </c>
      <c r="G410">
        <v>0</v>
      </c>
      <c r="H410" t="s">
        <v>140</v>
      </c>
      <c r="I410" s="2">
        <f t="shared" ca="1" si="6"/>
        <v>46300</v>
      </c>
      <c r="J410" s="153">
        <f>Paramètres!$C$22</f>
        <v>46296</v>
      </c>
      <c r="K410" s="2">
        <f>Paramètres!$C$23</f>
        <v>46843</v>
      </c>
      <c r="L410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0">
        <f>Adhérents!E414</f>
        <v>0</v>
      </c>
      <c r="N410" t="str">
        <f>'Bulletin Adhésion Membre'!$B$24</f>
        <v/>
      </c>
      <c r="O410">
        <f>Adhérents!F414</f>
        <v>0</v>
      </c>
      <c r="P410" t="str">
        <f>IFERROR(VLOOKUP(Adhérents!D414,Liste!$A$2:$B$5,2,FALSE),"")</f>
        <v/>
      </c>
      <c r="Q410" t="str">
        <f>IFERROR(IF(COUNTIF(Adhérents!D$6:D414,Liste!$A$4)&gt;VLOOKUP('Bulletin Adhésion Membre'!$G$30,Paramètres!$B$8:$D$12,3,FALSE),VLOOKUP(Adhérents!D414,Liste!$A$2:$D$5,4,FALSE),VLOOKUP(Adhérents!D414,Liste!$A$2:$D$5,3,FALSE)),"")</f>
        <v/>
      </c>
      <c r="R410" t="s">
        <v>141</v>
      </c>
      <c r="S410" s="2">
        <v>46022</v>
      </c>
      <c r="T410" t="str">
        <f>CONCATENATE(Adhérents!M414,IF(Adhérents!N414&lt;&gt;0,"|",""),Adhérents!N414,IF(Adhérents!O414&lt;&gt;0,"|",""),Adhérents!O414)</f>
        <v/>
      </c>
      <c r="U410" t="str">
        <f>IFERROR(IF(Adhérents!L414="Sur la base du code postal","Chapitre "&amp;VLOOKUP(VALUE(LEFT(Adhérents!K414,2)),Liste!$N$2:$Q$102,4,FALSE),"Chapitre "&amp;Adhérents!L414),"")</f>
        <v/>
      </c>
    </row>
    <row r="411" spans="1:21">
      <c r="A411">
        <f>Adhérents!I415</f>
        <v>0</v>
      </c>
      <c r="B411">
        <f>Adhérents!H415</f>
        <v>0</v>
      </c>
      <c r="C411">
        <f>Adhérents!J415</f>
        <v>0</v>
      </c>
      <c r="D411" s="136">
        <f>Adhérents!K415</f>
        <v>0</v>
      </c>
      <c r="E411" t="s">
        <v>139</v>
      </c>
      <c r="F411" t="str">
        <f>IF(Adhérents!G415="M.","M",IF(Adhérents!G415="Mme","F",""))</f>
        <v/>
      </c>
      <c r="G411">
        <v>0</v>
      </c>
      <c r="H411" t="s">
        <v>140</v>
      </c>
      <c r="I411" s="2">
        <f t="shared" ca="1" si="6"/>
        <v>46300</v>
      </c>
      <c r="J411" s="153">
        <f>Paramètres!$C$22</f>
        <v>46296</v>
      </c>
      <c r="K411" s="2">
        <f>Paramètres!$C$23</f>
        <v>46843</v>
      </c>
      <c r="L411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1">
        <f>Adhérents!E415</f>
        <v>0</v>
      </c>
      <c r="N411" t="str">
        <f>'Bulletin Adhésion Membre'!$B$24</f>
        <v/>
      </c>
      <c r="O411">
        <f>Adhérents!F415</f>
        <v>0</v>
      </c>
      <c r="P411" t="str">
        <f>IFERROR(VLOOKUP(Adhérents!D415,Liste!$A$2:$B$5,2,FALSE),"")</f>
        <v/>
      </c>
      <c r="Q411" t="str">
        <f>IFERROR(IF(COUNTIF(Adhérents!D$6:D415,Liste!$A$4)&gt;VLOOKUP('Bulletin Adhésion Membre'!$G$30,Paramètres!$B$8:$D$12,3,FALSE),VLOOKUP(Adhérents!D415,Liste!$A$2:$D$5,4,FALSE),VLOOKUP(Adhérents!D415,Liste!$A$2:$D$5,3,FALSE)),"")</f>
        <v/>
      </c>
      <c r="R411" t="s">
        <v>141</v>
      </c>
      <c r="S411" s="2">
        <v>46022</v>
      </c>
      <c r="T411" t="str">
        <f>CONCATENATE(Adhérents!M415,IF(Adhérents!N415&lt;&gt;0,"|",""),Adhérents!N415,IF(Adhérents!O415&lt;&gt;0,"|",""),Adhérents!O415)</f>
        <v/>
      </c>
      <c r="U411" t="str">
        <f>IFERROR(IF(Adhérents!L415="Sur la base du code postal","Chapitre "&amp;VLOOKUP(VALUE(LEFT(Adhérents!K415,2)),Liste!$N$2:$Q$102,4,FALSE),"Chapitre "&amp;Adhérents!L415),"")</f>
        <v/>
      </c>
    </row>
    <row r="412" spans="1:21">
      <c r="A412">
        <f>Adhérents!I416</f>
        <v>0</v>
      </c>
      <c r="B412">
        <f>Adhérents!H416</f>
        <v>0</v>
      </c>
      <c r="C412">
        <f>Adhérents!J416</f>
        <v>0</v>
      </c>
      <c r="D412" s="136">
        <f>Adhérents!K416</f>
        <v>0</v>
      </c>
      <c r="E412" t="s">
        <v>139</v>
      </c>
      <c r="F412" t="str">
        <f>IF(Adhérents!G416="M.","M",IF(Adhérents!G416="Mme","F",""))</f>
        <v/>
      </c>
      <c r="G412">
        <v>0</v>
      </c>
      <c r="H412" t="s">
        <v>140</v>
      </c>
      <c r="I412" s="2">
        <f t="shared" ca="1" si="6"/>
        <v>46300</v>
      </c>
      <c r="J412" s="153">
        <f>Paramètres!$C$22</f>
        <v>46296</v>
      </c>
      <c r="K412" s="2">
        <f>Paramètres!$C$23</f>
        <v>46843</v>
      </c>
      <c r="L412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2">
        <f>Adhérents!E416</f>
        <v>0</v>
      </c>
      <c r="N412" t="str">
        <f>'Bulletin Adhésion Membre'!$B$24</f>
        <v/>
      </c>
      <c r="O412">
        <f>Adhérents!F416</f>
        <v>0</v>
      </c>
      <c r="P412" t="str">
        <f>IFERROR(VLOOKUP(Adhérents!D416,Liste!$A$2:$B$5,2,FALSE),"")</f>
        <v/>
      </c>
      <c r="Q412" t="str">
        <f>IFERROR(IF(COUNTIF(Adhérents!D$6:D416,Liste!$A$4)&gt;VLOOKUP('Bulletin Adhésion Membre'!$G$30,Paramètres!$B$8:$D$12,3,FALSE),VLOOKUP(Adhérents!D416,Liste!$A$2:$D$5,4,FALSE),VLOOKUP(Adhérents!D416,Liste!$A$2:$D$5,3,FALSE)),"")</f>
        <v/>
      </c>
      <c r="R412" t="s">
        <v>141</v>
      </c>
      <c r="S412" s="2">
        <v>46022</v>
      </c>
      <c r="T412" t="str">
        <f>CONCATENATE(Adhérents!M416,IF(Adhérents!N416&lt;&gt;0,"|",""),Adhérents!N416,IF(Adhérents!O416&lt;&gt;0,"|",""),Adhérents!O416)</f>
        <v/>
      </c>
      <c r="U412" t="str">
        <f>IFERROR(IF(Adhérents!L416="Sur la base du code postal","Chapitre "&amp;VLOOKUP(VALUE(LEFT(Adhérents!K416,2)),Liste!$N$2:$Q$102,4,FALSE),"Chapitre "&amp;Adhérents!L416),"")</f>
        <v/>
      </c>
    </row>
    <row r="413" spans="1:21">
      <c r="A413">
        <f>Adhérents!I417</f>
        <v>0</v>
      </c>
      <c r="B413">
        <f>Adhérents!H417</f>
        <v>0</v>
      </c>
      <c r="C413">
        <f>Adhérents!J417</f>
        <v>0</v>
      </c>
      <c r="D413" s="136">
        <f>Adhérents!K417</f>
        <v>0</v>
      </c>
      <c r="E413" t="s">
        <v>139</v>
      </c>
      <c r="F413" t="str">
        <f>IF(Adhérents!G417="M.","M",IF(Adhérents!G417="Mme","F",""))</f>
        <v/>
      </c>
      <c r="G413">
        <v>0</v>
      </c>
      <c r="H413" t="s">
        <v>140</v>
      </c>
      <c r="I413" s="2">
        <f t="shared" ca="1" si="6"/>
        <v>46300</v>
      </c>
      <c r="J413" s="153">
        <f>Paramètres!$C$22</f>
        <v>46296</v>
      </c>
      <c r="K413" s="2">
        <f>Paramètres!$C$23</f>
        <v>46843</v>
      </c>
      <c r="L413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3">
        <f>Adhérents!E417</f>
        <v>0</v>
      </c>
      <c r="N413" t="str">
        <f>'Bulletin Adhésion Membre'!$B$24</f>
        <v/>
      </c>
      <c r="O413">
        <f>Adhérents!F417</f>
        <v>0</v>
      </c>
      <c r="P413" t="str">
        <f>IFERROR(VLOOKUP(Adhérents!D417,Liste!$A$2:$B$5,2,FALSE),"")</f>
        <v/>
      </c>
      <c r="Q413" t="str">
        <f>IFERROR(IF(COUNTIF(Adhérents!D$6:D417,Liste!$A$4)&gt;VLOOKUP('Bulletin Adhésion Membre'!$G$30,Paramètres!$B$8:$D$12,3,FALSE),VLOOKUP(Adhérents!D417,Liste!$A$2:$D$5,4,FALSE),VLOOKUP(Adhérents!D417,Liste!$A$2:$D$5,3,FALSE)),"")</f>
        <v/>
      </c>
      <c r="R413" t="s">
        <v>141</v>
      </c>
      <c r="S413" s="2">
        <v>46022</v>
      </c>
      <c r="T413" t="str">
        <f>CONCATENATE(Adhérents!M417,IF(Adhérents!N417&lt;&gt;0,"|",""),Adhérents!N417,IF(Adhérents!O417&lt;&gt;0,"|",""),Adhérents!O417)</f>
        <v/>
      </c>
      <c r="U413" t="str">
        <f>IFERROR(IF(Adhérents!L417="Sur la base du code postal","Chapitre "&amp;VLOOKUP(VALUE(LEFT(Adhérents!K417,2)),Liste!$N$2:$Q$102,4,FALSE),"Chapitre "&amp;Adhérents!L417),"")</f>
        <v/>
      </c>
    </row>
    <row r="414" spans="1:21">
      <c r="A414">
        <f>Adhérents!I418</f>
        <v>0</v>
      </c>
      <c r="B414">
        <f>Adhérents!H418</f>
        <v>0</v>
      </c>
      <c r="C414">
        <f>Adhérents!J418</f>
        <v>0</v>
      </c>
      <c r="D414" s="136">
        <f>Adhérents!K418</f>
        <v>0</v>
      </c>
      <c r="E414" t="s">
        <v>139</v>
      </c>
      <c r="F414" t="str">
        <f>IF(Adhérents!G418="M.","M",IF(Adhérents!G418="Mme","F",""))</f>
        <v/>
      </c>
      <c r="G414">
        <v>0</v>
      </c>
      <c r="H414" t="s">
        <v>140</v>
      </c>
      <c r="I414" s="2">
        <f t="shared" ca="1" si="6"/>
        <v>46300</v>
      </c>
      <c r="J414" s="153">
        <f>Paramètres!$C$22</f>
        <v>46296</v>
      </c>
      <c r="K414" s="2">
        <f>Paramètres!$C$23</f>
        <v>46843</v>
      </c>
      <c r="L414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4">
        <f>Adhérents!E418</f>
        <v>0</v>
      </c>
      <c r="N414" t="str">
        <f>'Bulletin Adhésion Membre'!$B$24</f>
        <v/>
      </c>
      <c r="O414">
        <f>Adhérents!F418</f>
        <v>0</v>
      </c>
      <c r="P414" t="str">
        <f>IFERROR(VLOOKUP(Adhérents!D418,Liste!$A$2:$B$5,2,FALSE),"")</f>
        <v/>
      </c>
      <c r="Q414" t="str">
        <f>IFERROR(IF(COUNTIF(Adhérents!D$6:D418,Liste!$A$4)&gt;VLOOKUP('Bulletin Adhésion Membre'!$G$30,Paramètres!$B$8:$D$12,3,FALSE),VLOOKUP(Adhérents!D418,Liste!$A$2:$D$5,4,FALSE),VLOOKUP(Adhérents!D418,Liste!$A$2:$D$5,3,FALSE)),"")</f>
        <v/>
      </c>
      <c r="R414" t="s">
        <v>141</v>
      </c>
      <c r="S414" s="2">
        <v>46022</v>
      </c>
      <c r="T414" t="str">
        <f>CONCATENATE(Adhérents!M418,IF(Adhérents!N418&lt;&gt;0,"|",""),Adhérents!N418,IF(Adhérents!O418&lt;&gt;0,"|",""),Adhérents!O418)</f>
        <v/>
      </c>
      <c r="U414" t="str">
        <f>IFERROR(IF(Adhérents!L418="Sur la base du code postal","Chapitre "&amp;VLOOKUP(VALUE(LEFT(Adhérents!K418,2)),Liste!$N$2:$Q$102,4,FALSE),"Chapitre "&amp;Adhérents!L418),"")</f>
        <v/>
      </c>
    </row>
    <row r="415" spans="1:21">
      <c r="A415">
        <f>Adhérents!I419</f>
        <v>0</v>
      </c>
      <c r="B415">
        <f>Adhérents!H419</f>
        <v>0</v>
      </c>
      <c r="C415">
        <f>Adhérents!J419</f>
        <v>0</v>
      </c>
      <c r="D415" s="136">
        <f>Adhérents!K419</f>
        <v>0</v>
      </c>
      <c r="E415" t="s">
        <v>139</v>
      </c>
      <c r="F415" t="str">
        <f>IF(Adhérents!G419="M.","M",IF(Adhérents!G419="Mme","F",""))</f>
        <v/>
      </c>
      <c r="G415">
        <v>0</v>
      </c>
      <c r="H415" t="s">
        <v>140</v>
      </c>
      <c r="I415" s="2">
        <f t="shared" ca="1" si="6"/>
        <v>46300</v>
      </c>
      <c r="J415" s="153">
        <f>Paramètres!$C$22</f>
        <v>46296</v>
      </c>
      <c r="K415" s="2">
        <f>Paramètres!$C$23</f>
        <v>46843</v>
      </c>
      <c r="L415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5">
        <f>Adhérents!E419</f>
        <v>0</v>
      </c>
      <c r="N415" t="str">
        <f>'Bulletin Adhésion Membre'!$B$24</f>
        <v/>
      </c>
      <c r="O415">
        <f>Adhérents!F419</f>
        <v>0</v>
      </c>
      <c r="P415" t="str">
        <f>IFERROR(VLOOKUP(Adhérents!D419,Liste!$A$2:$B$5,2,FALSE),"")</f>
        <v/>
      </c>
      <c r="Q415" t="str">
        <f>IFERROR(IF(COUNTIF(Adhérents!D$6:D419,Liste!$A$4)&gt;VLOOKUP('Bulletin Adhésion Membre'!$G$30,Paramètres!$B$8:$D$12,3,FALSE),VLOOKUP(Adhérents!D419,Liste!$A$2:$D$5,4,FALSE),VLOOKUP(Adhérents!D419,Liste!$A$2:$D$5,3,FALSE)),"")</f>
        <v/>
      </c>
      <c r="R415" t="s">
        <v>141</v>
      </c>
      <c r="S415" s="2">
        <v>46022</v>
      </c>
      <c r="T415" t="str">
        <f>CONCATENATE(Adhérents!M419,IF(Adhérents!N419&lt;&gt;0,"|",""),Adhérents!N419,IF(Adhérents!O419&lt;&gt;0,"|",""),Adhérents!O419)</f>
        <v/>
      </c>
      <c r="U415" t="str">
        <f>IFERROR(IF(Adhérents!L419="Sur la base du code postal","Chapitre "&amp;VLOOKUP(VALUE(LEFT(Adhérents!K419,2)),Liste!$N$2:$Q$102,4,FALSE),"Chapitre "&amp;Adhérents!L419),"")</f>
        <v/>
      </c>
    </row>
    <row r="416" spans="1:21">
      <c r="A416">
        <f>Adhérents!I420</f>
        <v>0</v>
      </c>
      <c r="B416">
        <f>Adhérents!H420</f>
        <v>0</v>
      </c>
      <c r="C416">
        <f>Adhérents!J420</f>
        <v>0</v>
      </c>
      <c r="D416" s="136">
        <f>Adhérents!K420</f>
        <v>0</v>
      </c>
      <c r="E416" t="s">
        <v>139</v>
      </c>
      <c r="F416" t="str">
        <f>IF(Adhérents!G420="M.","M",IF(Adhérents!G420="Mme","F",""))</f>
        <v/>
      </c>
      <c r="G416">
        <v>0</v>
      </c>
      <c r="H416" t="s">
        <v>140</v>
      </c>
      <c r="I416" s="2">
        <f t="shared" ca="1" si="6"/>
        <v>46300</v>
      </c>
      <c r="J416" s="153">
        <f>Paramètres!$C$22</f>
        <v>46296</v>
      </c>
      <c r="K416" s="2">
        <f>Paramètres!$C$23</f>
        <v>46843</v>
      </c>
      <c r="L416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6">
        <f>Adhérents!E420</f>
        <v>0</v>
      </c>
      <c r="N416" t="str">
        <f>'Bulletin Adhésion Membre'!$B$24</f>
        <v/>
      </c>
      <c r="O416">
        <f>Adhérents!F420</f>
        <v>0</v>
      </c>
      <c r="P416" t="str">
        <f>IFERROR(VLOOKUP(Adhérents!D420,Liste!$A$2:$B$5,2,FALSE),"")</f>
        <v/>
      </c>
      <c r="Q416" t="str">
        <f>IFERROR(IF(COUNTIF(Adhérents!D$6:D420,Liste!$A$4)&gt;VLOOKUP('Bulletin Adhésion Membre'!$G$30,Paramètres!$B$8:$D$12,3,FALSE),VLOOKUP(Adhérents!D420,Liste!$A$2:$D$5,4,FALSE),VLOOKUP(Adhérents!D420,Liste!$A$2:$D$5,3,FALSE)),"")</f>
        <v/>
      </c>
      <c r="R416" t="s">
        <v>141</v>
      </c>
      <c r="S416" s="2">
        <v>46022</v>
      </c>
      <c r="T416" t="str">
        <f>CONCATENATE(Adhérents!M420,IF(Adhérents!N420&lt;&gt;0,"|",""),Adhérents!N420,IF(Adhérents!O420&lt;&gt;0,"|",""),Adhérents!O420)</f>
        <v/>
      </c>
      <c r="U416" t="str">
        <f>IFERROR(IF(Adhérents!L420="Sur la base du code postal","Chapitre "&amp;VLOOKUP(VALUE(LEFT(Adhérents!K420,2)),Liste!$N$2:$Q$102,4,FALSE),"Chapitre "&amp;Adhérents!L420),"")</f>
        <v/>
      </c>
    </row>
    <row r="417" spans="1:21">
      <c r="A417">
        <f>Adhérents!I421</f>
        <v>0</v>
      </c>
      <c r="B417">
        <f>Adhérents!H421</f>
        <v>0</v>
      </c>
      <c r="C417">
        <f>Adhérents!J421</f>
        <v>0</v>
      </c>
      <c r="D417" s="136">
        <f>Adhérents!K421</f>
        <v>0</v>
      </c>
      <c r="E417" t="s">
        <v>139</v>
      </c>
      <c r="F417" t="str">
        <f>IF(Adhérents!G421="M.","M",IF(Adhérents!G421="Mme","F",""))</f>
        <v/>
      </c>
      <c r="G417">
        <v>0</v>
      </c>
      <c r="H417" t="s">
        <v>140</v>
      </c>
      <c r="I417" s="2">
        <f t="shared" ca="1" si="6"/>
        <v>46300</v>
      </c>
      <c r="J417" s="153">
        <f>Paramètres!$C$22</f>
        <v>46296</v>
      </c>
      <c r="K417" s="2">
        <f>Paramètres!$C$23</f>
        <v>46843</v>
      </c>
      <c r="L417" t="b">
        <f>IF('Bulletin Adhésion Membre'!$G$30="TPE","Adhérent relevant d'un Membre TPE",IF('Bulletin Adhésion Membre'!$G$30="PME","Adhérent relevant d'un Membre PME",IF('Bulletin Adhésion Membre'!$G$30="ETI","Adhérent relevant d'un Membre ETI",IF('Bulletin Adhésion Membre'!$G$30="GG","Adhérent relevant d'un Membre GG",IF('Bulletin Adhésion Membre'!$G$30="E&amp;R","Adhérent relevant d'un Membre E&amp;R")))))</f>
        <v>0</v>
      </c>
      <c r="M417">
        <f>Adhérents!E421</f>
        <v>0</v>
      </c>
      <c r="N417" t="str">
        <f>'Bulletin Adhésion Membre'!$B$24</f>
        <v/>
      </c>
      <c r="O417">
        <f>Adhérents!F421</f>
        <v>0</v>
      </c>
      <c r="P417" t="str">
        <f>IFERROR(VLOOKUP(Adhérents!D421,Liste!$A$2:$B$5,2,FALSE),"")</f>
        <v/>
      </c>
      <c r="Q417" t="str">
        <f>IFERROR(IF(COUNTIF(Adhérents!D$6:D421,Liste!$A$4)&gt;VLOOKUP('Bulletin Adhésion Membre'!$G$30,Paramètres!$B$8:$D$12,3,FALSE),VLOOKUP(Adhérents!D421,Liste!$A$2:$D$5,4,FALSE),VLOOKUP(Adhérents!D421,Liste!$A$2:$D$5,3,FALSE)),"")</f>
        <v/>
      </c>
      <c r="R417" t="s">
        <v>141</v>
      </c>
      <c r="S417" s="2">
        <v>46022</v>
      </c>
      <c r="T417" t="str">
        <f>CONCATENATE(Adhérents!M421,IF(Adhérents!N421&lt;&gt;0,"|",""),Adhérents!N421,IF(Adhérents!O421&lt;&gt;0,"|",""),Adhérents!O421)</f>
        <v/>
      </c>
      <c r="U417" t="str">
        <f>IFERROR(IF(Adhérents!L421="Sur la base du code postal","Chapitre "&amp;VLOOKUP(VALUE(LEFT(Adhérents!K421,2)),Liste!$N$2:$Q$102,4,FALSE),"Chapitre "&amp;Adhérents!L421),"")</f>
        <v/>
      </c>
    </row>
  </sheetData>
  <sheetProtection sheet="1" objects="1" scenarios="1"/>
  <phoneticPr fontId="25" type="noConversion"/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30B4-0EC2-4530-B868-8C3009A39F35}">
  <dimension ref="B7:H23"/>
  <sheetViews>
    <sheetView workbookViewId="0">
      <selection activeCell="C23" sqref="C23"/>
    </sheetView>
  </sheetViews>
  <sheetFormatPr defaultColWidth="11.42578125" defaultRowHeight="15"/>
  <cols>
    <col min="2" max="2" width="19.5703125" customWidth="1"/>
    <col min="3" max="3" width="21.5703125" customWidth="1"/>
    <col min="4" max="4" width="25.140625" style="72" customWidth="1"/>
    <col min="5" max="5" width="18" customWidth="1"/>
    <col min="9" max="9" width="45.7109375" customWidth="1"/>
  </cols>
  <sheetData>
    <row r="7" spans="2:5">
      <c r="B7" s="65" t="s">
        <v>142</v>
      </c>
      <c r="C7" s="65" t="s">
        <v>143</v>
      </c>
      <c r="D7" s="71" t="s">
        <v>144</v>
      </c>
      <c r="E7" s="71" t="s">
        <v>145</v>
      </c>
    </row>
    <row r="8" spans="2:5">
      <c r="B8" s="66" t="s">
        <v>7</v>
      </c>
      <c r="C8" s="73">
        <v>15</v>
      </c>
      <c r="D8" s="74">
        <v>50</v>
      </c>
      <c r="E8" s="75">
        <v>12351</v>
      </c>
    </row>
    <row r="9" spans="2:5">
      <c r="B9" s="66" t="s">
        <v>8</v>
      </c>
      <c r="C9" s="73">
        <v>10</v>
      </c>
      <c r="D9" s="74">
        <v>10</v>
      </c>
      <c r="E9" s="75">
        <v>8234</v>
      </c>
    </row>
    <row r="10" spans="2:5">
      <c r="B10" s="66" t="s">
        <v>9</v>
      </c>
      <c r="C10" s="73">
        <v>5</v>
      </c>
      <c r="D10" s="74">
        <v>15</v>
      </c>
      <c r="E10" s="75">
        <v>2922</v>
      </c>
    </row>
    <row r="11" spans="2:5">
      <c r="B11" s="66" t="s">
        <v>10</v>
      </c>
      <c r="C11" s="73">
        <v>3</v>
      </c>
      <c r="D11" s="74">
        <v>10</v>
      </c>
      <c r="E11" s="75">
        <v>1297</v>
      </c>
    </row>
    <row r="12" spans="2:5">
      <c r="B12" s="66" t="s">
        <v>11</v>
      </c>
      <c r="C12" s="73">
        <v>10</v>
      </c>
      <c r="D12" s="74">
        <v>30</v>
      </c>
      <c r="E12" s="75">
        <v>1387</v>
      </c>
    </row>
    <row r="14" spans="2:5">
      <c r="B14" s="66" t="s">
        <v>146</v>
      </c>
      <c r="C14" s="65" t="s">
        <v>147</v>
      </c>
      <c r="D14" s="71" t="s">
        <v>148</v>
      </c>
    </row>
    <row r="15" spans="2:5">
      <c r="B15" s="66" t="s">
        <v>149</v>
      </c>
      <c r="C15" s="76">
        <v>158</v>
      </c>
      <c r="D15" s="76">
        <v>43</v>
      </c>
    </row>
    <row r="16" spans="2:5">
      <c r="B16" s="66" t="s">
        <v>150</v>
      </c>
      <c r="C16" s="76">
        <v>130</v>
      </c>
      <c r="D16" s="100"/>
    </row>
    <row r="17" spans="2:8">
      <c r="B17" s="140" t="s">
        <v>151</v>
      </c>
      <c r="C17" s="76">
        <f>C15*1.2</f>
        <v>189.6</v>
      </c>
      <c r="D17" s="76">
        <f>D15*1.2</f>
        <v>51.6</v>
      </c>
      <c r="H17" s="141"/>
    </row>
    <row r="18" spans="2:8">
      <c r="B18" s="139" t="s">
        <v>152</v>
      </c>
      <c r="C18" s="76">
        <f>C16*1.2</f>
        <v>156</v>
      </c>
      <c r="D18" s="100"/>
      <c r="H18" s="141"/>
    </row>
    <row r="21" spans="2:8" ht="15.75">
      <c r="B21" s="91"/>
      <c r="C21" s="149" t="s">
        <v>153</v>
      </c>
    </row>
    <row r="22" spans="2:8">
      <c r="B22" s="139" t="s">
        <v>154</v>
      </c>
      <c r="C22" s="151">
        <v>46296</v>
      </c>
    </row>
    <row r="23" spans="2:8">
      <c r="B23" s="150" t="s">
        <v>155</v>
      </c>
      <c r="C23" s="152">
        <v>46843</v>
      </c>
    </row>
  </sheetData>
  <sheetProtection sheet="1" objects="1" scenarios="1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245AD-F48C-41AC-B17E-15570FCC5A2D}">
  <dimension ref="A1:T102"/>
  <sheetViews>
    <sheetView workbookViewId="0">
      <selection activeCell="T13" sqref="T13"/>
    </sheetView>
  </sheetViews>
  <sheetFormatPr defaultColWidth="11.42578125" defaultRowHeight="15"/>
  <cols>
    <col min="1" max="1" width="45.85546875" customWidth="1"/>
    <col min="2" max="2" width="21" customWidth="1"/>
    <col min="3" max="3" width="16.28515625" customWidth="1"/>
    <col min="4" max="4" width="14.42578125" customWidth="1"/>
    <col min="5" max="5" width="7.28515625" bestFit="1" customWidth="1"/>
    <col min="6" max="6" width="26.7109375" bestFit="1" customWidth="1"/>
    <col min="7" max="7" width="24.7109375" bestFit="1" customWidth="1"/>
    <col min="8" max="8" width="51.7109375" bestFit="1" customWidth="1"/>
    <col min="9" max="9" width="8.28515625" bestFit="1" customWidth="1"/>
    <col min="10" max="10" width="7.28515625" bestFit="1" customWidth="1"/>
    <col min="13" max="13" width="19.85546875" style="1" customWidth="1"/>
    <col min="14" max="14" width="17.85546875" customWidth="1"/>
    <col min="15" max="15" width="30.140625" customWidth="1"/>
    <col min="16" max="16" width="40.5703125" customWidth="1"/>
    <col min="17" max="17" width="30.42578125" customWidth="1"/>
    <col min="19" max="19" width="37.140625" customWidth="1"/>
    <col min="20" max="20" width="25.140625" customWidth="1"/>
  </cols>
  <sheetData>
    <row r="1" spans="1:20">
      <c r="A1" t="s">
        <v>156</v>
      </c>
      <c r="B1" t="s">
        <v>156</v>
      </c>
      <c r="C1" t="s">
        <v>157</v>
      </c>
      <c r="D1" t="s">
        <v>158</v>
      </c>
      <c r="E1" t="s">
        <v>113</v>
      </c>
      <c r="F1" t="s">
        <v>159</v>
      </c>
      <c r="G1" t="s">
        <v>130</v>
      </c>
      <c r="H1" t="s">
        <v>160</v>
      </c>
      <c r="I1" t="s">
        <v>161</v>
      </c>
      <c r="J1" t="s">
        <v>142</v>
      </c>
      <c r="K1" t="s">
        <v>162</v>
      </c>
      <c r="M1" s="1" t="s">
        <v>109</v>
      </c>
      <c r="N1" s="1" t="s">
        <v>163</v>
      </c>
      <c r="O1" s="1"/>
      <c r="P1" s="1" t="s">
        <v>164</v>
      </c>
      <c r="Q1" s="1" t="s">
        <v>165</v>
      </c>
      <c r="S1" s="1" t="s">
        <v>166</v>
      </c>
      <c r="T1" s="1" t="s">
        <v>167</v>
      </c>
    </row>
    <row r="2" spans="1:20">
      <c r="A2" t="s">
        <v>12</v>
      </c>
      <c r="B2" t="s">
        <v>168</v>
      </c>
      <c r="C2" t="s">
        <v>169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  <c r="I2" t="s">
        <v>174</v>
      </c>
      <c r="J2" t="s">
        <v>7</v>
      </c>
      <c r="K2" t="s">
        <v>175</v>
      </c>
      <c r="M2" s="1" t="s">
        <v>176</v>
      </c>
      <c r="N2" s="132" t="s">
        <v>177</v>
      </c>
      <c r="O2" t="s">
        <v>178</v>
      </c>
      <c r="P2" t="s">
        <v>179</v>
      </c>
      <c r="Q2" t="str">
        <f>IF(VLOOKUP(P2,$S$2:$T$19,2,FALSE)=0,"",VLOOKUP(P2,$S$2:$T$19,2,FALSE))</f>
        <v>Rhône Alpes Auvergne (CRRA)</v>
      </c>
      <c r="S2" t="s">
        <v>179</v>
      </c>
      <c r="T2" t="str">
        <f>F6</f>
        <v>Rhône Alpes Auvergne (CRRA)</v>
      </c>
    </row>
    <row r="3" spans="1:20">
      <c r="A3" t="s">
        <v>15</v>
      </c>
      <c r="B3" t="s">
        <v>180</v>
      </c>
      <c r="C3" t="s">
        <v>181</v>
      </c>
      <c r="D3" t="s">
        <v>181</v>
      </c>
      <c r="E3" t="s">
        <v>182</v>
      </c>
      <c r="F3" t="s">
        <v>183</v>
      </c>
      <c r="G3" t="s">
        <v>184</v>
      </c>
      <c r="H3" t="s">
        <v>185</v>
      </c>
      <c r="J3" t="s">
        <v>8</v>
      </c>
      <c r="K3" t="s">
        <v>186</v>
      </c>
      <c r="M3" s="1" t="s">
        <v>187</v>
      </c>
      <c r="N3" s="132" t="s">
        <v>188</v>
      </c>
      <c r="O3" t="s">
        <v>189</v>
      </c>
      <c r="P3" t="s">
        <v>190</v>
      </c>
      <c r="Q3" t="str">
        <f t="shared" ref="Q3:Q66" si="0">IF(VLOOKUP(P3,$S$2:$T$19,2,FALSE)=0,"",VLOOKUP(P3,$S$2:$T$19,2,FALSE))</f>
        <v/>
      </c>
      <c r="S3" t="s">
        <v>190</v>
      </c>
    </row>
    <row r="4" spans="1:20">
      <c r="A4" t="s">
        <v>191</v>
      </c>
      <c r="B4" t="s">
        <v>180</v>
      </c>
      <c r="C4" t="s">
        <v>192</v>
      </c>
      <c r="D4" t="s">
        <v>181</v>
      </c>
      <c r="F4" t="s">
        <v>193</v>
      </c>
      <c r="G4" t="s">
        <v>194</v>
      </c>
      <c r="H4" t="s">
        <v>195</v>
      </c>
      <c r="J4" t="s">
        <v>9</v>
      </c>
      <c r="M4" s="1" t="s">
        <v>196</v>
      </c>
      <c r="N4" s="132" t="s">
        <v>197</v>
      </c>
      <c r="O4" t="s">
        <v>198</v>
      </c>
      <c r="P4" t="s">
        <v>179</v>
      </c>
      <c r="Q4" t="str">
        <f t="shared" si="0"/>
        <v>Rhône Alpes Auvergne (CRRA)</v>
      </c>
      <c r="S4" t="s">
        <v>199</v>
      </c>
      <c r="T4" t="str">
        <f>F7</f>
        <v>Sud</v>
      </c>
    </row>
    <row r="5" spans="1:20">
      <c r="A5" t="s">
        <v>19</v>
      </c>
      <c r="B5" t="s">
        <v>180</v>
      </c>
      <c r="C5" t="s">
        <v>181</v>
      </c>
      <c r="D5" t="s">
        <v>181</v>
      </c>
      <c r="F5" t="s">
        <v>200</v>
      </c>
      <c r="G5" t="s">
        <v>201</v>
      </c>
      <c r="H5" t="s">
        <v>202</v>
      </c>
      <c r="J5" t="s">
        <v>10</v>
      </c>
      <c r="N5" s="132" t="s">
        <v>203</v>
      </c>
      <c r="O5" t="s">
        <v>204</v>
      </c>
      <c r="P5" t="s">
        <v>199</v>
      </c>
      <c r="Q5" t="str">
        <f t="shared" si="0"/>
        <v>Sud</v>
      </c>
      <c r="S5" t="s">
        <v>183</v>
      </c>
      <c r="T5" t="str">
        <f>F3</f>
        <v>Grand Est</v>
      </c>
    </row>
    <row r="6" spans="1:20">
      <c r="F6" t="s">
        <v>205</v>
      </c>
      <c r="H6" t="s">
        <v>206</v>
      </c>
      <c r="J6" t="s">
        <v>11</v>
      </c>
      <c r="N6" s="132" t="s">
        <v>207</v>
      </c>
      <c r="O6" t="s">
        <v>208</v>
      </c>
      <c r="P6" t="s">
        <v>199</v>
      </c>
      <c r="Q6" t="str">
        <f t="shared" si="0"/>
        <v>Sud</v>
      </c>
      <c r="S6" t="s">
        <v>209</v>
      </c>
      <c r="T6" t="str">
        <f>F5</f>
        <v>Occitanie (CROcc)</v>
      </c>
    </row>
    <row r="7" spans="1:20">
      <c r="F7" t="s">
        <v>210</v>
      </c>
      <c r="H7" t="s">
        <v>211</v>
      </c>
      <c r="N7" s="132" t="s">
        <v>212</v>
      </c>
      <c r="O7" t="s">
        <v>213</v>
      </c>
      <c r="P7" t="s">
        <v>199</v>
      </c>
      <c r="Q7" t="str">
        <f t="shared" si="0"/>
        <v>Sud</v>
      </c>
      <c r="S7" t="s">
        <v>214</v>
      </c>
    </row>
    <row r="8" spans="1:20">
      <c r="F8" t="s">
        <v>122</v>
      </c>
      <c r="H8" t="s">
        <v>215</v>
      </c>
      <c r="N8" s="132" t="s">
        <v>216</v>
      </c>
      <c r="O8" t="s">
        <v>217</v>
      </c>
      <c r="P8" t="s">
        <v>179</v>
      </c>
      <c r="Q8" t="str">
        <f t="shared" si="0"/>
        <v>Rhône Alpes Auvergne (CRRA)</v>
      </c>
      <c r="S8" t="s">
        <v>218</v>
      </c>
    </row>
    <row r="9" spans="1:20">
      <c r="H9" t="s">
        <v>219</v>
      </c>
      <c r="N9" s="132" t="s">
        <v>220</v>
      </c>
      <c r="O9" t="s">
        <v>221</v>
      </c>
      <c r="P9" t="s">
        <v>183</v>
      </c>
      <c r="Q9" t="str">
        <f t="shared" si="0"/>
        <v>Grand Est</v>
      </c>
      <c r="S9" t="s">
        <v>222</v>
      </c>
      <c r="T9" t="str">
        <f>F2</f>
        <v>Centre Val de Loire (CVDL)</v>
      </c>
    </row>
    <row r="10" spans="1:20">
      <c r="H10" t="s">
        <v>223</v>
      </c>
      <c r="N10" s="132" t="s">
        <v>224</v>
      </c>
      <c r="O10" t="s">
        <v>225</v>
      </c>
      <c r="P10" t="s">
        <v>209</v>
      </c>
      <c r="Q10" t="str">
        <f t="shared" si="0"/>
        <v>Occitanie (CROcc)</v>
      </c>
      <c r="S10" s="131" t="s">
        <v>226</v>
      </c>
    </row>
    <row r="11" spans="1:20">
      <c r="H11" t="s">
        <v>227</v>
      </c>
      <c r="N11" s="132">
        <v>10</v>
      </c>
      <c r="O11" t="s">
        <v>228</v>
      </c>
      <c r="P11" t="s">
        <v>183</v>
      </c>
      <c r="Q11" t="str">
        <f t="shared" si="0"/>
        <v>Grand Est</v>
      </c>
      <c r="S11" t="s">
        <v>229</v>
      </c>
    </row>
    <row r="12" spans="1:20">
      <c r="H12" t="s">
        <v>230</v>
      </c>
      <c r="N12" s="132">
        <v>11</v>
      </c>
      <c r="O12" t="s">
        <v>231</v>
      </c>
      <c r="P12" t="s">
        <v>209</v>
      </c>
      <c r="Q12" t="str">
        <f t="shared" si="0"/>
        <v>Occitanie (CROcc)</v>
      </c>
      <c r="S12" t="s">
        <v>232</v>
      </c>
    </row>
    <row r="13" spans="1:20">
      <c r="H13" t="s">
        <v>233</v>
      </c>
      <c r="N13" s="132">
        <v>12</v>
      </c>
      <c r="O13" t="s">
        <v>234</v>
      </c>
      <c r="P13" t="s">
        <v>209</v>
      </c>
      <c r="Q13" t="str">
        <f t="shared" si="0"/>
        <v>Occitanie (CROcc)</v>
      </c>
      <c r="S13" t="s">
        <v>235</v>
      </c>
    </row>
    <row r="14" spans="1:20">
      <c r="H14" t="s">
        <v>236</v>
      </c>
      <c r="N14" s="132">
        <v>13</v>
      </c>
      <c r="O14" t="s">
        <v>237</v>
      </c>
      <c r="P14" t="s">
        <v>199</v>
      </c>
      <c r="Q14" t="str">
        <f t="shared" si="0"/>
        <v>Sud</v>
      </c>
      <c r="S14" t="s">
        <v>193</v>
      </c>
      <c r="T14" t="str">
        <f>F4</f>
        <v>Ile-de-France</v>
      </c>
    </row>
    <row r="15" spans="1:20">
      <c r="N15" s="132">
        <v>14</v>
      </c>
      <c r="O15" t="s">
        <v>238</v>
      </c>
      <c r="P15" t="s">
        <v>214</v>
      </c>
      <c r="Q15" t="str">
        <f t="shared" si="0"/>
        <v/>
      </c>
      <c r="S15" t="s">
        <v>239</v>
      </c>
    </row>
    <row r="16" spans="1:20">
      <c r="N16" s="132">
        <v>15</v>
      </c>
      <c r="O16" t="s">
        <v>240</v>
      </c>
      <c r="P16" t="s">
        <v>179</v>
      </c>
      <c r="Q16" t="str">
        <f t="shared" si="0"/>
        <v>Rhône Alpes Auvergne (CRRA)</v>
      </c>
      <c r="S16" t="s">
        <v>241</v>
      </c>
    </row>
    <row r="17" spans="14:19">
      <c r="N17" s="132">
        <v>16</v>
      </c>
      <c r="O17" t="s">
        <v>242</v>
      </c>
      <c r="P17" t="s">
        <v>218</v>
      </c>
      <c r="Q17" t="str">
        <f t="shared" si="0"/>
        <v/>
      </c>
      <c r="S17" t="s">
        <v>243</v>
      </c>
    </row>
    <row r="18" spans="14:19">
      <c r="N18" s="132">
        <v>17</v>
      </c>
      <c r="O18" t="s">
        <v>244</v>
      </c>
      <c r="P18" t="s">
        <v>218</v>
      </c>
      <c r="Q18" t="str">
        <f t="shared" si="0"/>
        <v/>
      </c>
      <c r="S18" t="s">
        <v>245</v>
      </c>
    </row>
    <row r="19" spans="14:19">
      <c r="N19" s="132">
        <v>18</v>
      </c>
      <c r="O19" t="s">
        <v>246</v>
      </c>
      <c r="P19" t="s">
        <v>222</v>
      </c>
      <c r="Q19" t="str">
        <f t="shared" si="0"/>
        <v>Centre Val de Loire (CVDL)</v>
      </c>
      <c r="S19" t="s">
        <v>247</v>
      </c>
    </row>
    <row r="20" spans="14:19">
      <c r="N20" s="132">
        <v>19</v>
      </c>
      <c r="O20" t="s">
        <v>248</v>
      </c>
      <c r="P20" t="s">
        <v>218</v>
      </c>
      <c r="Q20" t="str">
        <f t="shared" si="0"/>
        <v/>
      </c>
    </row>
    <row r="21" spans="14:19">
      <c r="N21" s="133" t="s">
        <v>249</v>
      </c>
      <c r="O21" s="131" t="s">
        <v>250</v>
      </c>
      <c r="P21" s="131" t="s">
        <v>226</v>
      </c>
      <c r="Q21" t="str">
        <f t="shared" si="0"/>
        <v/>
      </c>
    </row>
    <row r="22" spans="14:19">
      <c r="N22" s="133" t="s">
        <v>251</v>
      </c>
      <c r="O22" s="131" t="s">
        <v>252</v>
      </c>
      <c r="P22" s="131" t="s">
        <v>226</v>
      </c>
      <c r="Q22" t="str">
        <f t="shared" si="0"/>
        <v/>
      </c>
    </row>
    <row r="23" spans="14:19">
      <c r="N23" s="132">
        <v>21</v>
      </c>
      <c r="O23" t="s">
        <v>253</v>
      </c>
      <c r="P23" t="s">
        <v>229</v>
      </c>
      <c r="Q23" t="str">
        <f t="shared" si="0"/>
        <v/>
      </c>
    </row>
    <row r="24" spans="14:19">
      <c r="N24" s="132">
        <v>22</v>
      </c>
      <c r="O24" t="s">
        <v>254</v>
      </c>
      <c r="P24" t="s">
        <v>232</v>
      </c>
      <c r="Q24" t="str">
        <f t="shared" si="0"/>
        <v/>
      </c>
    </row>
    <row r="25" spans="14:19">
      <c r="N25" s="132">
        <v>23</v>
      </c>
      <c r="O25" t="s">
        <v>255</v>
      </c>
      <c r="P25" t="s">
        <v>218</v>
      </c>
      <c r="Q25" t="str">
        <f t="shared" si="0"/>
        <v/>
      </c>
    </row>
    <row r="26" spans="14:19">
      <c r="N26" s="132">
        <v>24</v>
      </c>
      <c r="O26" t="s">
        <v>256</v>
      </c>
      <c r="P26" t="s">
        <v>218</v>
      </c>
      <c r="Q26" t="str">
        <f t="shared" si="0"/>
        <v/>
      </c>
    </row>
    <row r="27" spans="14:19">
      <c r="N27" s="132">
        <v>25</v>
      </c>
      <c r="O27" t="s">
        <v>257</v>
      </c>
      <c r="P27" t="s">
        <v>229</v>
      </c>
      <c r="Q27" t="str">
        <f t="shared" si="0"/>
        <v/>
      </c>
    </row>
    <row r="28" spans="14:19">
      <c r="N28" s="132">
        <v>26</v>
      </c>
      <c r="O28" t="s">
        <v>258</v>
      </c>
      <c r="P28" t="s">
        <v>179</v>
      </c>
      <c r="Q28" t="str">
        <f t="shared" si="0"/>
        <v>Rhône Alpes Auvergne (CRRA)</v>
      </c>
    </row>
    <row r="29" spans="14:19">
      <c r="N29" s="132">
        <v>27</v>
      </c>
      <c r="O29" t="s">
        <v>259</v>
      </c>
      <c r="P29" t="s">
        <v>214</v>
      </c>
      <c r="Q29" t="str">
        <f t="shared" si="0"/>
        <v/>
      </c>
    </row>
    <row r="30" spans="14:19">
      <c r="N30" s="132">
        <v>28</v>
      </c>
      <c r="O30" t="s">
        <v>260</v>
      </c>
      <c r="P30" t="s">
        <v>222</v>
      </c>
      <c r="Q30" t="str">
        <f t="shared" si="0"/>
        <v>Centre Val de Loire (CVDL)</v>
      </c>
    </row>
    <row r="31" spans="14:19">
      <c r="N31" s="132">
        <v>29</v>
      </c>
      <c r="O31" t="s">
        <v>261</v>
      </c>
      <c r="P31" t="s">
        <v>232</v>
      </c>
      <c r="Q31" t="str">
        <f t="shared" si="0"/>
        <v/>
      </c>
    </row>
    <row r="32" spans="14:19">
      <c r="N32" s="132">
        <v>30</v>
      </c>
      <c r="O32" t="s">
        <v>262</v>
      </c>
      <c r="P32" t="s">
        <v>209</v>
      </c>
      <c r="Q32" t="str">
        <f t="shared" si="0"/>
        <v>Occitanie (CROcc)</v>
      </c>
    </row>
    <row r="33" spans="14:17">
      <c r="N33" s="132">
        <v>31</v>
      </c>
      <c r="O33" t="s">
        <v>263</v>
      </c>
      <c r="P33" t="s">
        <v>209</v>
      </c>
      <c r="Q33" t="str">
        <f t="shared" si="0"/>
        <v>Occitanie (CROcc)</v>
      </c>
    </row>
    <row r="34" spans="14:17">
      <c r="N34" s="132">
        <v>32</v>
      </c>
      <c r="O34" t="s">
        <v>264</v>
      </c>
      <c r="P34" t="s">
        <v>209</v>
      </c>
      <c r="Q34" t="str">
        <f t="shared" si="0"/>
        <v>Occitanie (CROcc)</v>
      </c>
    </row>
    <row r="35" spans="14:17">
      <c r="N35" s="132">
        <v>33</v>
      </c>
      <c r="O35" t="s">
        <v>265</v>
      </c>
      <c r="P35" t="s">
        <v>218</v>
      </c>
      <c r="Q35" t="str">
        <f t="shared" si="0"/>
        <v/>
      </c>
    </row>
    <row r="36" spans="14:17">
      <c r="N36" s="132">
        <v>34</v>
      </c>
      <c r="O36" t="s">
        <v>266</v>
      </c>
      <c r="P36" t="s">
        <v>209</v>
      </c>
      <c r="Q36" t="str">
        <f t="shared" si="0"/>
        <v>Occitanie (CROcc)</v>
      </c>
    </row>
    <row r="37" spans="14:17">
      <c r="N37" s="132">
        <v>35</v>
      </c>
      <c r="O37" t="s">
        <v>267</v>
      </c>
      <c r="P37" t="s">
        <v>232</v>
      </c>
      <c r="Q37" t="str">
        <f t="shared" si="0"/>
        <v/>
      </c>
    </row>
    <row r="38" spans="14:17">
      <c r="N38" s="132">
        <v>36</v>
      </c>
      <c r="O38" t="s">
        <v>268</v>
      </c>
      <c r="P38" t="s">
        <v>222</v>
      </c>
      <c r="Q38" t="str">
        <f t="shared" si="0"/>
        <v>Centre Val de Loire (CVDL)</v>
      </c>
    </row>
    <row r="39" spans="14:17">
      <c r="N39" s="132">
        <v>37</v>
      </c>
      <c r="O39" t="s">
        <v>269</v>
      </c>
      <c r="P39" t="s">
        <v>222</v>
      </c>
      <c r="Q39" t="str">
        <f t="shared" si="0"/>
        <v>Centre Val de Loire (CVDL)</v>
      </c>
    </row>
    <row r="40" spans="14:17">
      <c r="N40" s="132">
        <v>38</v>
      </c>
      <c r="O40" t="s">
        <v>270</v>
      </c>
      <c r="P40" t="s">
        <v>179</v>
      </c>
      <c r="Q40" t="str">
        <f t="shared" si="0"/>
        <v>Rhône Alpes Auvergne (CRRA)</v>
      </c>
    </row>
    <row r="41" spans="14:17">
      <c r="N41" s="132">
        <v>39</v>
      </c>
      <c r="O41" t="s">
        <v>271</v>
      </c>
      <c r="P41" t="s">
        <v>229</v>
      </c>
      <c r="Q41" t="str">
        <f t="shared" si="0"/>
        <v/>
      </c>
    </row>
    <row r="42" spans="14:17">
      <c r="N42" s="132">
        <v>40</v>
      </c>
      <c r="O42" t="s">
        <v>272</v>
      </c>
      <c r="P42" t="s">
        <v>218</v>
      </c>
      <c r="Q42" t="str">
        <f t="shared" si="0"/>
        <v/>
      </c>
    </row>
    <row r="43" spans="14:17">
      <c r="N43" s="132">
        <v>41</v>
      </c>
      <c r="O43" t="s">
        <v>273</v>
      </c>
      <c r="P43" t="s">
        <v>222</v>
      </c>
      <c r="Q43" t="str">
        <f t="shared" si="0"/>
        <v>Centre Val de Loire (CVDL)</v>
      </c>
    </row>
    <row r="44" spans="14:17">
      <c r="N44" s="132">
        <v>42</v>
      </c>
      <c r="O44" t="s">
        <v>274</v>
      </c>
      <c r="P44" t="s">
        <v>179</v>
      </c>
      <c r="Q44" t="str">
        <f t="shared" si="0"/>
        <v>Rhône Alpes Auvergne (CRRA)</v>
      </c>
    </row>
    <row r="45" spans="14:17">
      <c r="N45" s="132">
        <v>43</v>
      </c>
      <c r="O45" t="s">
        <v>275</v>
      </c>
      <c r="P45" t="s">
        <v>179</v>
      </c>
      <c r="Q45" t="str">
        <f t="shared" si="0"/>
        <v>Rhône Alpes Auvergne (CRRA)</v>
      </c>
    </row>
    <row r="46" spans="14:17">
      <c r="N46" s="132">
        <v>44</v>
      </c>
      <c r="O46" t="s">
        <v>276</v>
      </c>
      <c r="P46" t="s">
        <v>235</v>
      </c>
      <c r="Q46" t="str">
        <f t="shared" si="0"/>
        <v/>
      </c>
    </row>
    <row r="47" spans="14:17">
      <c r="N47" s="132">
        <v>45</v>
      </c>
      <c r="O47" t="s">
        <v>277</v>
      </c>
      <c r="P47" t="s">
        <v>222</v>
      </c>
      <c r="Q47" t="str">
        <f t="shared" si="0"/>
        <v>Centre Val de Loire (CVDL)</v>
      </c>
    </row>
    <row r="48" spans="14:17">
      <c r="N48" s="132">
        <v>46</v>
      </c>
      <c r="O48" t="s">
        <v>278</v>
      </c>
      <c r="P48" t="s">
        <v>209</v>
      </c>
      <c r="Q48" t="str">
        <f t="shared" si="0"/>
        <v>Occitanie (CROcc)</v>
      </c>
    </row>
    <row r="49" spans="14:17">
      <c r="N49" s="132">
        <v>47</v>
      </c>
      <c r="O49" t="s">
        <v>279</v>
      </c>
      <c r="P49" t="s">
        <v>218</v>
      </c>
      <c r="Q49" t="str">
        <f t="shared" si="0"/>
        <v/>
      </c>
    </row>
    <row r="50" spans="14:17">
      <c r="N50" s="132">
        <v>48</v>
      </c>
      <c r="O50" t="s">
        <v>280</v>
      </c>
      <c r="P50" t="s">
        <v>209</v>
      </c>
      <c r="Q50" t="str">
        <f t="shared" si="0"/>
        <v>Occitanie (CROcc)</v>
      </c>
    </row>
    <row r="51" spans="14:17">
      <c r="N51" s="132">
        <v>49</v>
      </c>
      <c r="O51" t="s">
        <v>281</v>
      </c>
      <c r="P51" t="s">
        <v>235</v>
      </c>
      <c r="Q51" t="str">
        <f t="shared" si="0"/>
        <v/>
      </c>
    </row>
    <row r="52" spans="14:17">
      <c r="N52" s="132">
        <v>50</v>
      </c>
      <c r="O52" t="s">
        <v>282</v>
      </c>
      <c r="P52" t="s">
        <v>214</v>
      </c>
      <c r="Q52" t="str">
        <f t="shared" si="0"/>
        <v/>
      </c>
    </row>
    <row r="53" spans="14:17">
      <c r="N53" s="132">
        <v>51</v>
      </c>
      <c r="O53" t="s">
        <v>283</v>
      </c>
      <c r="P53" t="s">
        <v>183</v>
      </c>
      <c r="Q53" t="str">
        <f t="shared" si="0"/>
        <v>Grand Est</v>
      </c>
    </row>
    <row r="54" spans="14:17">
      <c r="N54" s="132">
        <v>52</v>
      </c>
      <c r="O54" t="s">
        <v>284</v>
      </c>
      <c r="P54" t="s">
        <v>183</v>
      </c>
      <c r="Q54" t="str">
        <f t="shared" si="0"/>
        <v>Grand Est</v>
      </c>
    </row>
    <row r="55" spans="14:17">
      <c r="N55" s="132">
        <v>53</v>
      </c>
      <c r="O55" t="s">
        <v>285</v>
      </c>
      <c r="P55" t="s">
        <v>235</v>
      </c>
      <c r="Q55" t="str">
        <f t="shared" si="0"/>
        <v/>
      </c>
    </row>
    <row r="56" spans="14:17">
      <c r="N56" s="132">
        <v>54</v>
      </c>
      <c r="O56" t="s">
        <v>286</v>
      </c>
      <c r="P56" t="s">
        <v>183</v>
      </c>
      <c r="Q56" t="str">
        <f t="shared" si="0"/>
        <v>Grand Est</v>
      </c>
    </row>
    <row r="57" spans="14:17">
      <c r="N57" s="132">
        <v>55</v>
      </c>
      <c r="O57" t="s">
        <v>287</v>
      </c>
      <c r="P57" t="s">
        <v>183</v>
      </c>
      <c r="Q57" t="str">
        <f t="shared" si="0"/>
        <v>Grand Est</v>
      </c>
    </row>
    <row r="58" spans="14:17">
      <c r="N58" s="132">
        <v>56</v>
      </c>
      <c r="O58" t="s">
        <v>288</v>
      </c>
      <c r="P58" t="s">
        <v>232</v>
      </c>
      <c r="Q58" t="str">
        <f t="shared" si="0"/>
        <v/>
      </c>
    </row>
    <row r="59" spans="14:17">
      <c r="N59" s="132">
        <v>57</v>
      </c>
      <c r="O59" t="s">
        <v>289</v>
      </c>
      <c r="P59" t="s">
        <v>183</v>
      </c>
      <c r="Q59" t="str">
        <f t="shared" si="0"/>
        <v>Grand Est</v>
      </c>
    </row>
    <row r="60" spans="14:17">
      <c r="N60" s="132">
        <v>58</v>
      </c>
      <c r="O60" t="s">
        <v>290</v>
      </c>
      <c r="P60" t="s">
        <v>229</v>
      </c>
      <c r="Q60" t="str">
        <f t="shared" si="0"/>
        <v/>
      </c>
    </row>
    <row r="61" spans="14:17">
      <c r="N61" s="132">
        <v>59</v>
      </c>
      <c r="O61" t="s">
        <v>291</v>
      </c>
      <c r="P61" t="s">
        <v>190</v>
      </c>
      <c r="Q61" t="str">
        <f t="shared" si="0"/>
        <v/>
      </c>
    </row>
    <row r="62" spans="14:17">
      <c r="N62" s="132">
        <v>60</v>
      </c>
      <c r="O62" t="s">
        <v>292</v>
      </c>
      <c r="P62" t="s">
        <v>190</v>
      </c>
      <c r="Q62" t="str">
        <f t="shared" si="0"/>
        <v/>
      </c>
    </row>
    <row r="63" spans="14:17">
      <c r="N63" s="132">
        <v>61</v>
      </c>
      <c r="O63" t="s">
        <v>293</v>
      </c>
      <c r="P63" t="s">
        <v>214</v>
      </c>
      <c r="Q63" t="str">
        <f t="shared" si="0"/>
        <v/>
      </c>
    </row>
    <row r="64" spans="14:17">
      <c r="N64" s="132">
        <v>62</v>
      </c>
      <c r="O64" t="s">
        <v>294</v>
      </c>
      <c r="P64" t="s">
        <v>190</v>
      </c>
      <c r="Q64" t="str">
        <f t="shared" si="0"/>
        <v/>
      </c>
    </row>
    <row r="65" spans="14:17">
      <c r="N65" s="132">
        <v>63</v>
      </c>
      <c r="O65" t="s">
        <v>295</v>
      </c>
      <c r="P65" t="s">
        <v>179</v>
      </c>
      <c r="Q65" t="str">
        <f t="shared" si="0"/>
        <v>Rhône Alpes Auvergne (CRRA)</v>
      </c>
    </row>
    <row r="66" spans="14:17">
      <c r="N66" s="132">
        <v>64</v>
      </c>
      <c r="O66" t="s">
        <v>296</v>
      </c>
      <c r="P66" t="s">
        <v>218</v>
      </c>
      <c r="Q66" t="str">
        <f t="shared" si="0"/>
        <v/>
      </c>
    </row>
    <row r="67" spans="14:17">
      <c r="N67" s="132">
        <v>65</v>
      </c>
      <c r="O67" t="s">
        <v>297</v>
      </c>
      <c r="P67" t="s">
        <v>209</v>
      </c>
      <c r="Q67" t="str">
        <f t="shared" ref="Q67:Q102" si="1">IF(VLOOKUP(P67,$S$2:$T$19,2,FALSE)=0,"",VLOOKUP(P67,$S$2:$T$19,2,FALSE))</f>
        <v>Occitanie (CROcc)</v>
      </c>
    </row>
    <row r="68" spans="14:17">
      <c r="N68" s="132">
        <v>66</v>
      </c>
      <c r="O68" t="s">
        <v>298</v>
      </c>
      <c r="P68" t="s">
        <v>209</v>
      </c>
      <c r="Q68" t="str">
        <f t="shared" si="1"/>
        <v>Occitanie (CROcc)</v>
      </c>
    </row>
    <row r="69" spans="14:17">
      <c r="N69" s="132">
        <v>67</v>
      </c>
      <c r="O69" t="s">
        <v>299</v>
      </c>
      <c r="P69" t="s">
        <v>183</v>
      </c>
      <c r="Q69" t="str">
        <f t="shared" si="1"/>
        <v>Grand Est</v>
      </c>
    </row>
    <row r="70" spans="14:17">
      <c r="N70" s="132">
        <v>68</v>
      </c>
      <c r="O70" t="s">
        <v>300</v>
      </c>
      <c r="P70" t="s">
        <v>183</v>
      </c>
      <c r="Q70" t="str">
        <f t="shared" si="1"/>
        <v>Grand Est</v>
      </c>
    </row>
    <row r="71" spans="14:17">
      <c r="N71" s="132">
        <v>69</v>
      </c>
      <c r="O71" t="s">
        <v>301</v>
      </c>
      <c r="P71" t="s">
        <v>179</v>
      </c>
      <c r="Q71" t="str">
        <f t="shared" si="1"/>
        <v>Rhône Alpes Auvergne (CRRA)</v>
      </c>
    </row>
    <row r="72" spans="14:17">
      <c r="N72" s="132">
        <v>70</v>
      </c>
      <c r="O72" t="s">
        <v>302</v>
      </c>
      <c r="P72" t="s">
        <v>229</v>
      </c>
      <c r="Q72" t="str">
        <f t="shared" si="1"/>
        <v/>
      </c>
    </row>
    <row r="73" spans="14:17">
      <c r="N73" s="132">
        <v>71</v>
      </c>
      <c r="O73" t="s">
        <v>303</v>
      </c>
      <c r="P73" t="s">
        <v>229</v>
      </c>
      <c r="Q73" t="str">
        <f t="shared" si="1"/>
        <v/>
      </c>
    </row>
    <row r="74" spans="14:17">
      <c r="N74" s="132">
        <v>72</v>
      </c>
      <c r="O74" t="s">
        <v>304</v>
      </c>
      <c r="P74" t="s">
        <v>235</v>
      </c>
      <c r="Q74" t="str">
        <f t="shared" si="1"/>
        <v/>
      </c>
    </row>
    <row r="75" spans="14:17">
      <c r="N75" s="132">
        <v>73</v>
      </c>
      <c r="O75" t="s">
        <v>305</v>
      </c>
      <c r="P75" t="s">
        <v>179</v>
      </c>
      <c r="Q75" t="str">
        <f t="shared" si="1"/>
        <v>Rhône Alpes Auvergne (CRRA)</v>
      </c>
    </row>
    <row r="76" spans="14:17">
      <c r="N76" s="132">
        <v>74</v>
      </c>
      <c r="O76" t="s">
        <v>306</v>
      </c>
      <c r="P76" t="s">
        <v>179</v>
      </c>
      <c r="Q76" t="str">
        <f t="shared" si="1"/>
        <v>Rhône Alpes Auvergne (CRRA)</v>
      </c>
    </row>
    <row r="77" spans="14:17">
      <c r="N77" s="132">
        <v>75</v>
      </c>
      <c r="O77" t="s">
        <v>307</v>
      </c>
      <c r="P77" t="s">
        <v>193</v>
      </c>
      <c r="Q77" t="str">
        <f t="shared" si="1"/>
        <v>Ile-de-France</v>
      </c>
    </row>
    <row r="78" spans="14:17">
      <c r="N78" s="132">
        <v>76</v>
      </c>
      <c r="O78" t="s">
        <v>308</v>
      </c>
      <c r="P78" t="s">
        <v>214</v>
      </c>
      <c r="Q78" t="str">
        <f t="shared" si="1"/>
        <v/>
      </c>
    </row>
    <row r="79" spans="14:17">
      <c r="N79" s="132">
        <v>77</v>
      </c>
      <c r="O79" t="s">
        <v>309</v>
      </c>
      <c r="P79" t="s">
        <v>193</v>
      </c>
      <c r="Q79" t="str">
        <f t="shared" si="1"/>
        <v>Ile-de-France</v>
      </c>
    </row>
    <row r="80" spans="14:17">
      <c r="N80" s="132">
        <v>78</v>
      </c>
      <c r="O80" t="s">
        <v>310</v>
      </c>
      <c r="P80" t="s">
        <v>193</v>
      </c>
      <c r="Q80" t="str">
        <f t="shared" si="1"/>
        <v>Ile-de-France</v>
      </c>
    </row>
    <row r="81" spans="14:17">
      <c r="N81" s="132">
        <v>79</v>
      </c>
      <c r="O81" t="s">
        <v>311</v>
      </c>
      <c r="P81" t="s">
        <v>218</v>
      </c>
      <c r="Q81" t="str">
        <f t="shared" si="1"/>
        <v/>
      </c>
    </row>
    <row r="82" spans="14:17">
      <c r="N82" s="132">
        <v>80</v>
      </c>
      <c r="O82" t="s">
        <v>312</v>
      </c>
      <c r="P82" t="s">
        <v>190</v>
      </c>
      <c r="Q82" t="str">
        <f t="shared" si="1"/>
        <v/>
      </c>
    </row>
    <row r="83" spans="14:17">
      <c r="N83" s="132">
        <v>81</v>
      </c>
      <c r="O83" t="s">
        <v>313</v>
      </c>
      <c r="P83" t="s">
        <v>209</v>
      </c>
      <c r="Q83" t="str">
        <f t="shared" si="1"/>
        <v>Occitanie (CROcc)</v>
      </c>
    </row>
    <row r="84" spans="14:17">
      <c r="N84" s="132">
        <v>82</v>
      </c>
      <c r="O84" t="s">
        <v>314</v>
      </c>
      <c r="P84" t="s">
        <v>209</v>
      </c>
      <c r="Q84" t="str">
        <f t="shared" si="1"/>
        <v>Occitanie (CROcc)</v>
      </c>
    </row>
    <row r="85" spans="14:17">
      <c r="N85" s="132">
        <v>83</v>
      </c>
      <c r="O85" t="s">
        <v>315</v>
      </c>
      <c r="P85" t="s">
        <v>199</v>
      </c>
      <c r="Q85" t="str">
        <f t="shared" si="1"/>
        <v>Sud</v>
      </c>
    </row>
    <row r="86" spans="14:17">
      <c r="N86" s="132">
        <v>84</v>
      </c>
      <c r="O86" t="s">
        <v>316</v>
      </c>
      <c r="P86" t="s">
        <v>199</v>
      </c>
      <c r="Q86" t="str">
        <f t="shared" si="1"/>
        <v>Sud</v>
      </c>
    </row>
    <row r="87" spans="14:17">
      <c r="N87" s="132">
        <v>85</v>
      </c>
      <c r="O87" t="s">
        <v>317</v>
      </c>
      <c r="P87" t="s">
        <v>235</v>
      </c>
      <c r="Q87" t="str">
        <f t="shared" si="1"/>
        <v/>
      </c>
    </row>
    <row r="88" spans="14:17">
      <c r="N88" s="132">
        <v>86</v>
      </c>
      <c r="O88" t="s">
        <v>318</v>
      </c>
      <c r="P88" t="s">
        <v>218</v>
      </c>
      <c r="Q88" t="str">
        <f t="shared" si="1"/>
        <v/>
      </c>
    </row>
    <row r="89" spans="14:17">
      <c r="N89" s="132">
        <v>87</v>
      </c>
      <c r="O89" t="s">
        <v>319</v>
      </c>
      <c r="P89" t="s">
        <v>218</v>
      </c>
      <c r="Q89" t="str">
        <f t="shared" si="1"/>
        <v/>
      </c>
    </row>
    <row r="90" spans="14:17">
      <c r="N90" s="132">
        <v>88</v>
      </c>
      <c r="O90" t="s">
        <v>320</v>
      </c>
      <c r="P90" t="s">
        <v>183</v>
      </c>
      <c r="Q90" t="str">
        <f t="shared" si="1"/>
        <v>Grand Est</v>
      </c>
    </row>
    <row r="91" spans="14:17">
      <c r="N91" s="132">
        <v>89</v>
      </c>
      <c r="O91" t="s">
        <v>321</v>
      </c>
      <c r="P91" t="s">
        <v>229</v>
      </c>
      <c r="Q91" t="str">
        <f t="shared" si="1"/>
        <v/>
      </c>
    </row>
    <row r="92" spans="14:17">
      <c r="N92" s="132">
        <v>90</v>
      </c>
      <c r="O92" t="s">
        <v>322</v>
      </c>
      <c r="P92" t="s">
        <v>229</v>
      </c>
      <c r="Q92" t="str">
        <f t="shared" si="1"/>
        <v/>
      </c>
    </row>
    <row r="93" spans="14:17">
      <c r="N93" s="132">
        <v>91</v>
      </c>
      <c r="O93" t="s">
        <v>323</v>
      </c>
      <c r="P93" t="s">
        <v>193</v>
      </c>
      <c r="Q93" t="str">
        <f t="shared" si="1"/>
        <v>Ile-de-France</v>
      </c>
    </row>
    <row r="94" spans="14:17">
      <c r="N94" s="132">
        <v>92</v>
      </c>
      <c r="O94" t="s">
        <v>324</v>
      </c>
      <c r="P94" t="s">
        <v>193</v>
      </c>
      <c r="Q94" t="str">
        <f t="shared" si="1"/>
        <v>Ile-de-France</v>
      </c>
    </row>
    <row r="95" spans="14:17">
      <c r="N95" s="132">
        <v>93</v>
      </c>
      <c r="O95" t="s">
        <v>325</v>
      </c>
      <c r="P95" t="s">
        <v>193</v>
      </c>
      <c r="Q95" t="str">
        <f t="shared" si="1"/>
        <v>Ile-de-France</v>
      </c>
    </row>
    <row r="96" spans="14:17">
      <c r="N96" s="132">
        <v>94</v>
      </c>
      <c r="O96" t="s">
        <v>326</v>
      </c>
      <c r="P96" t="s">
        <v>193</v>
      </c>
      <c r="Q96" t="str">
        <f t="shared" si="1"/>
        <v>Ile-de-France</v>
      </c>
    </row>
    <row r="97" spans="14:17">
      <c r="N97" s="132">
        <v>95</v>
      </c>
      <c r="O97" t="s">
        <v>327</v>
      </c>
      <c r="P97" t="s">
        <v>193</v>
      </c>
      <c r="Q97" t="str">
        <f t="shared" si="1"/>
        <v>Ile-de-France</v>
      </c>
    </row>
    <row r="98" spans="14:17">
      <c r="N98" s="132">
        <v>971</v>
      </c>
      <c r="O98" t="s">
        <v>239</v>
      </c>
      <c r="P98" t="s">
        <v>239</v>
      </c>
      <c r="Q98" t="str">
        <f t="shared" si="1"/>
        <v/>
      </c>
    </row>
    <row r="99" spans="14:17">
      <c r="N99" s="132">
        <v>972</v>
      </c>
      <c r="O99" t="s">
        <v>241</v>
      </c>
      <c r="P99" t="s">
        <v>241</v>
      </c>
      <c r="Q99" t="str">
        <f t="shared" si="1"/>
        <v/>
      </c>
    </row>
    <row r="100" spans="14:17">
      <c r="N100" s="132">
        <v>973</v>
      </c>
      <c r="O100" t="s">
        <v>243</v>
      </c>
      <c r="P100" t="s">
        <v>243</v>
      </c>
      <c r="Q100" t="str">
        <f t="shared" si="1"/>
        <v/>
      </c>
    </row>
    <row r="101" spans="14:17">
      <c r="N101" s="132">
        <v>974</v>
      </c>
      <c r="O101" t="s">
        <v>245</v>
      </c>
      <c r="P101" t="s">
        <v>245</v>
      </c>
      <c r="Q101" t="str">
        <f t="shared" si="1"/>
        <v/>
      </c>
    </row>
    <row r="102" spans="14:17">
      <c r="N102" s="132">
        <v>976</v>
      </c>
      <c r="O102" t="s">
        <v>247</v>
      </c>
      <c r="P102" t="s">
        <v>247</v>
      </c>
      <c r="Q102" t="str">
        <f t="shared" si="1"/>
        <v/>
      </c>
    </row>
  </sheetData>
  <sheetProtection sheet="1" objects="1" scenarios="1"/>
  <sortState xmlns:xlrd2="http://schemas.microsoft.com/office/spreadsheetml/2017/richdata2" ref="H2:H14">
    <sortCondition ref="H2:H14"/>
  </sortState>
  <phoneticPr fontId="2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0898AAAA03B41942BA1272BC153C4" ma:contentTypeVersion="17" ma:contentTypeDescription="Crée un document." ma:contentTypeScope="" ma:versionID="af88a2b0d2662be2fda5c474a56ebd52">
  <xsd:schema xmlns:xsd="http://www.w3.org/2001/XMLSchema" xmlns:xs="http://www.w3.org/2001/XMLSchema" xmlns:p="http://schemas.microsoft.com/office/2006/metadata/properties" xmlns:ns2="0300d065-e554-4f09-aab5-067145984c5a" xmlns:ns3="71c03e2c-2bcc-446b-a015-055b2e4d0b37" xmlns:ns4="201e0ab6-bddd-411f-9598-aa67c627ce33" targetNamespace="http://schemas.microsoft.com/office/2006/metadata/properties" ma:root="true" ma:fieldsID="f31cb5d5dab99f0fc58ea9e17049344d" ns2:_="" ns3:_="" ns4:_="">
    <xsd:import namespace="0300d065-e554-4f09-aab5-067145984c5a"/>
    <xsd:import namespace="71c03e2c-2bcc-446b-a015-055b2e4d0b37"/>
    <xsd:import namespace="201e0ab6-bddd-411f-9598-aa67c627ce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0d065-e554-4f09-aab5-067145984c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8c9e6fd-9a5c-40bc-b80f-e4e8f2b923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03e2c-2bcc-446b-a015-055b2e4d0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e0ab6-bddd-411f-9598-aa67c627ce3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14f2b2b-c4c8-4764-a395-4654a77a0a60}" ma:internalName="TaxCatchAll" ma:showField="CatchAllData" ma:web="201e0ab6-bddd-411f-9598-aa67c627ce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1e0ab6-bddd-411f-9598-aa67c627ce33" xsi:nil="true"/>
    <lcf76f155ced4ddcb4097134ff3c332f xmlns="0300d065-e554-4f09-aab5-067145984c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3704DDA3-FC44-46C9-931B-470705BD5363}"/>
</file>

<file path=customXml/itemProps2.xml><?xml version="1.0" encoding="utf-8"?>
<ds:datastoreItem xmlns:ds="http://schemas.openxmlformats.org/officeDocument/2006/customXml" ds:itemID="{4A96B40B-C74A-4F1B-B604-58F690097210}"/>
</file>

<file path=customXml/itemProps3.xml><?xml version="1.0" encoding="utf-8"?>
<ds:datastoreItem xmlns:ds="http://schemas.openxmlformats.org/officeDocument/2006/customXml" ds:itemID="{1DF57CAD-E312-426F-AA59-8FEBD2751167}"/>
</file>

<file path=customXml/itemProps4.xml><?xml version="1.0" encoding="utf-8"?>
<ds:datastoreItem xmlns:ds="http://schemas.openxmlformats.org/officeDocument/2006/customXml" ds:itemID="{9976575B-1027-43BD-9F3D-45CAE62FDF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RIGAUT Thomas</dc:creator>
  <cp:keywords/>
  <dc:description/>
  <cp:lastModifiedBy>Secrétaire AFIS</cp:lastModifiedBy>
  <cp:revision/>
  <dcterms:created xsi:type="dcterms:W3CDTF">2023-09-21T12:36:30Z</dcterms:created>
  <dcterms:modified xsi:type="dcterms:W3CDTF">2026-10-05T09:49:45Z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0x010100CEB0898AAAA03B41942BA1272BC153C4</vt:lpwstr>
  </property>
  <property fmtid="{D5CDD505-2E9C-101B-9397-08002B2CF9AE}" pid="3" name="MediaServiceImageTags">
    <vt:lpwstr/>
  </property>
</Properties>
</file>